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ómo usarla" sheetId="1" r:id="rId1"/>
    <sheet name="Pedidos" sheetId="2" r:id="rId2"/>
    <sheet name="Clientas" sheetId="3" r:id="rId3"/>
    <sheet name="Precios" sheetId="4" r:id="rId4"/>
    <sheet name="Pasa a Miga" sheetId="5" r:id="rId5"/>
  </sheets>
  <definedNames>
    <definedName name="_xlnm._FilterDatabase" localSheetId="1" hidden="1">Pedidos!$A$3:$M$203</definedName>
  </definedNames>
  <calcPr calcId="124519" fullCalcOnLoad="1"/>
</workbook>
</file>

<file path=xl/sharedStrings.xml><?xml version="1.0" encoding="utf-8"?>
<sst xmlns="http://schemas.openxmlformats.org/spreadsheetml/2006/main" count="93" uniqueCount="88">
  <si>
    <t>Plantilla de pedidos para reposteras</t>
  </si>
  <si>
    <t>Gratis, de Miga. Funciona en Excel, Google Sheets y Numbers.</t>
  </si>
  <si>
    <t>Cómo se usa</t>
  </si>
  <si>
    <t>• Columnas con encabezado café oscuro: las escribes tú.</t>
  </si>
  <si>
    <t>• Columnas con encabezado café claro: se calculan solas, no las toques.</t>
  </si>
  <si>
    <t>• Celdas amarillas (hoja Precios): son los datos que cambias.</t>
  </si>
  <si>
    <t>• La primera fila de cada hoja es un ejemplo. Escribe encima o bórrala.</t>
  </si>
  <si>
    <t>Qué hay en cada hoja</t>
  </si>
  <si>
    <t>• Pedidos: cada encargo con su fecha de entrega, el abono y lo que falta cobrar. Arriba ves el total por cobrar y las entregas de la semana.</t>
  </si>
  <si>
    <t>• Clientas: sus datos y, solo, cuántos pedidos te hizo cada una y cuánto te compró (escribe el nombre igual que en Pedidos).</t>
  </si>
  <si>
    <t>• Precios: calcula cuánto cobrar por una torta con los ingredientes, tus horas de trabajo, la merma y tu ganancia.</t>
  </si>
  <si>
    <t>Colores de urgencia (columna «Faltan días» de Pedidos)</t>
  </si>
  <si>
    <t>Hoy o mañana</t>
  </si>
  <si>
    <t>En 2 o 3 días</t>
  </si>
  <si>
    <t>Esta semana</t>
  </si>
  <si>
    <t>Más adelante</t>
  </si>
  <si>
    <t>¿Quieres que esto se haga solo, con recordatorios y la cotización por WhatsApp?</t>
  </si>
  <si>
    <t>Descarga Miga gratis</t>
  </si>
  <si>
    <t>O calcula el precio de una receta en la web</t>
  </si>
  <si>
    <t>N°</t>
  </si>
  <si>
    <t>Entrega</t>
  </si>
  <si>
    <t>Hora</t>
  </si>
  <si>
    <t>Clienta</t>
  </si>
  <si>
    <t>Teléfono</t>
  </si>
  <si>
    <t>Producto</t>
  </si>
  <si>
    <t>Porciones</t>
  </si>
  <si>
    <t>Detalle (sabor, relleno, decoración)</t>
  </si>
  <si>
    <t>Total</t>
  </si>
  <si>
    <t>Abono</t>
  </si>
  <si>
    <t>Falta cobrar</t>
  </si>
  <si>
    <t>Estado</t>
  </si>
  <si>
    <t>Faltan días</t>
  </si>
  <si>
    <t>Por cobrar</t>
  </si>
  <si>
    <t>Entregas en los próximos 7 días</t>
  </si>
  <si>
    <t>Carolina Pérez</t>
  </si>
  <si>
    <t>300 123 4567</t>
  </si>
  <si>
    <t>Torta de chocolate 20 cm</t>
  </si>
  <si>
    <t>Relleno de dulce de leche. Escribir «Feliz cumple, Sofi».</t>
  </si>
  <si>
    <t>Pendiente</t>
  </si>
  <si>
    <t>Nombre (igual que en Pedidos)</t>
  </si>
  <si>
    <t>Instagram</t>
  </si>
  <si>
    <t>Cumpleaños</t>
  </si>
  <si>
    <t>Notas</t>
  </si>
  <si>
    <t>Pedidos</t>
  </si>
  <si>
    <t>Total comprado</t>
  </si>
  <si>
    <t>@carolina.reposteria</t>
  </si>
  <si>
    <t>15/03</t>
  </si>
  <si>
    <t>Prefiere poco dulce. Siempre pide para el cumpleaños de su hija.</t>
  </si>
  <si>
    <t>¿Cuánto cobrar por esta receta?</t>
  </si>
  <si>
    <t>Cambia las celdas amarillas. Es el mismo cálculo que la calculadora de la web.</t>
  </si>
  <si>
    <t>Receta</t>
  </si>
  <si>
    <t>Torta de chocolate (12 porciones)</t>
  </si>
  <si>
    <t>Ingrediente</t>
  </si>
  <si>
    <t>Compraste (cantidad)</t>
  </si>
  <si>
    <t>Pagaste</t>
  </si>
  <si>
    <t>Usaste (misma unidad)</t>
  </si>
  <si>
    <t>Costo</t>
  </si>
  <si>
    <t>Chocolate 70% (g)</t>
  </si>
  <si>
    <t>Harina (g)</t>
  </si>
  <si>
    <t>Azúcar (g)</t>
  </si>
  <si>
    <t>Mantequilla (g)</t>
  </si>
  <si>
    <t>Clavos de olor (u)</t>
  </si>
  <si>
    <t>Maicena (g)</t>
  </si>
  <si>
    <t>Usa la misma unidad al comprar y al usar: si compraste 1 kg y usaste 200 g, escribe 1000 y 200.</t>
  </si>
  <si>
    <t>Tus datos</t>
  </si>
  <si>
    <t>Merma (lo que se pierde)</t>
  </si>
  <si>
    <t>Horas de trabajo</t>
  </si>
  <si>
    <t>Quieres ganar por hora</t>
  </si>
  <si>
    <t>Gas y luz</t>
  </si>
  <si>
    <t>Caja y empaque</t>
  </si>
  <si>
    <t>Ganancia</t>
  </si>
  <si>
    <t>Resultado</t>
  </si>
  <si>
    <t>Ingredientes</t>
  </si>
  <si>
    <t>Merma</t>
  </si>
  <si>
    <t>Tu trabajo</t>
  </si>
  <si>
    <t>Gas, luz y empaque</t>
  </si>
  <si>
    <t>Costo total</t>
  </si>
  <si>
    <t>Tu ganancia</t>
  </si>
  <si>
    <t>Precio sugerido</t>
  </si>
  <si>
    <t>Por porción</t>
  </si>
  <si>
    <t>¿Cansada del Excel?</t>
  </si>
  <si>
    <t>Esta plantilla sirve para empezar. Cuando los pedidos crecen, se queda corta:</t>
  </si>
  <si>
    <t>• No te avisa cuando se acerca una entrega.</t>
  </si>
  <si>
    <t>• No descuenta la harina ni el chocolate cuando cobras un pedido.</t>
  </si>
  <si>
    <t>• No arma la cotización con tu logo para mandar por WhatsApp.</t>
  </si>
  <si>
    <t>• En el teléfono es incómoda de usar.</t>
  </si>
  <si>
    <t>Miga hace todo eso solo, y es gratis para empezar.</t>
  </si>
  <si>
    <t>Descarga Miga gratis (iPhone y Android)</t>
  </si>
</sst>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#,##0.00"/>
    <numFmt numFmtId="167" formatCode="0%"/>
  </numFmts>
  <fonts count="12">
    <font>
      <sz val="11"/>
      <color theme="1"/>
      <name val="Calibri"/>
      <family val="2"/>
      <scheme val="minor"/>
    </font>
    <font>
      <b/>
      <sz val="18"/>
      <color rgb="FF3E2A23"/>
      <name val="Arial"/>
      <family val="2"/>
    </font>
    <font>
      <sz val="11"/>
      <color rgb="FF8D6E63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1"/>
      <color rgb="FF3E2A23"/>
      <name val="Arial"/>
      <family val="2"/>
    </font>
    <font>
      <u/>
      <sz val="11"/>
      <color rgb="FF1A5FB4"/>
      <name val="Arial"/>
      <family val="2"/>
    </font>
    <font>
      <b/>
      <sz val="11"/>
      <color rgb="FF8D6E63"/>
      <name val="Arial"/>
      <family val="2"/>
    </font>
    <font>
      <b/>
      <sz val="14"/>
      <color rgb="FF3E2A23"/>
      <name val="Arial"/>
      <family val="2"/>
    </font>
    <font>
      <i/>
      <sz val="11"/>
      <color rgb="FF8D6E63"/>
      <name val="Arial"/>
      <family val="2"/>
    </font>
    <font>
      <b/>
      <sz val="16"/>
      <color rgb="FF3E2A2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57373"/>
        <bgColor indexed="64"/>
      </patternFill>
    </fill>
    <fill>
      <patternFill patternType="solid">
        <fgColor rgb="FFFFB74D"/>
        <bgColor indexed="64"/>
      </patternFill>
    </fill>
    <fill>
      <patternFill patternType="solid">
        <fgColor rgb="FFFFE082"/>
        <bgColor indexed="64"/>
      </patternFill>
    </fill>
    <fill>
      <patternFill patternType="solid">
        <fgColor rgb="FFA8D5BA"/>
        <bgColor indexed="64"/>
      </patternFill>
    </fill>
    <fill>
      <patternFill patternType="solid">
        <fgColor rgb="FFE8D5C4"/>
        <bgColor indexed="64"/>
      </patternFill>
    </fill>
    <fill>
      <patternFill patternType="solid">
        <fgColor rgb="FF3E2A23"/>
        <bgColor indexed="64"/>
      </patternFill>
    </fill>
    <fill>
      <patternFill patternType="solid">
        <fgColor rgb="FFFFF4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0C97A"/>
      </left>
      <right style="thin">
        <color rgb="FFE0C97A"/>
      </right>
      <top style="thin">
        <color rgb="FFE0C97A"/>
      </top>
      <bottom style="thin">
        <color rgb="FFE0C97A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2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66" fontId="9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6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vertical="center"/>
    </xf>
    <xf numFmtId="0" fontId="4" fillId="8" borderId="2" xfId="0" applyFont="1" applyFill="1" applyBorder="1" applyAlignment="1">
      <alignment vertical="center"/>
    </xf>
    <xf numFmtId="166" fontId="4" fillId="8" borderId="2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167" fontId="4" fillId="8" borderId="2" xfId="0" applyNumberFormat="1" applyFont="1" applyFill="1" applyBorder="1" applyAlignment="1">
      <alignment vertical="center"/>
    </xf>
    <xf numFmtId="166" fontId="3" fillId="0" borderId="0" xfId="0" applyNumberFormat="1" applyFont="1" applyAlignment="1">
      <alignment vertical="center"/>
    </xf>
    <xf numFmtId="166" fontId="11" fillId="0" borderId="0" xfId="0" applyNumberFormat="1" applyFont="1" applyAlignment="1">
      <alignment vertical="center"/>
    </xf>
  </cellXfs>
  <cellStyles count="1">
    <cellStyle name="Normal" xfId="0" builtinId="0"/>
  </cellStyles>
  <dxfs count="4">
    <dxf>
      <font>
        <b/>
        <color rgb="FFFFFFFF"/>
      </font>
      <fill>
        <patternFill>
          <bgColor rgb="FFE57373"/>
        </patternFill>
      </fill>
    </dxf>
    <dxf>
      <font>
        <b/>
        <color rgb="FF3E2A23"/>
      </font>
      <fill>
        <patternFill>
          <bgColor rgb="FFFFB74D"/>
        </patternFill>
      </fill>
    </dxf>
    <dxf>
      <font>
        <b/>
        <color rgb="FF3E2A23"/>
      </font>
      <fill>
        <patternFill>
          <bgColor rgb="FFFFE082"/>
        </patternFill>
      </fill>
    </dxf>
    <dxf>
      <font>
        <b/>
        <color rgb="FF3E2A23"/>
      </font>
      <fill>
        <patternFill>
          <bgColor rgb="FFA8D5BA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iga-landing.vercel.app/descargar?c=plantilla" TargetMode="External"/><Relationship Id="rId2" Type="http://schemas.openxmlformats.org/officeDocument/2006/relationships/hyperlink" Target="https://miga-landing.vercel.app/calculadora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miga-landing.vercel.app/descargar?c=planti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B24"/>
  <sheetViews>
    <sheetView showGridLines="0" tabSelected="1" workbookViewId="0"/>
  </sheetViews>
  <sheetFormatPr defaultRowHeight="15"/>
  <cols>
    <col min="1" max="1" width="4.7109375" customWidth="1"/>
    <col min="2" max="2" width="92.7109375" customWidth="1"/>
  </cols>
  <sheetData>
    <row r="2" spans="2:2">
      <c r="B2" s="1" t="s">
        <v>0</v>
      </c>
    </row>
    <row r="3" spans="2:2">
      <c r="B3" s="2" t="s">
        <v>1</v>
      </c>
    </row>
    <row r="5" spans="2:2">
      <c r="B5" s="3" t="s">
        <v>2</v>
      </c>
    </row>
    <row r="6" spans="2:2">
      <c r="B6" s="4" t="s">
        <v>3</v>
      </c>
    </row>
    <row r="7" spans="2:2">
      <c r="B7" s="4" t="s">
        <v>4</v>
      </c>
    </row>
    <row r="8" spans="2:2">
      <c r="B8" s="4" t="s">
        <v>5</v>
      </c>
    </row>
    <row r="9" spans="2:2">
      <c r="B9" s="4" t="s">
        <v>6</v>
      </c>
    </row>
    <row r="10" spans="2:2">
      <c r="B10" s="4"/>
    </row>
    <row r="11" spans="2:2">
      <c r="B11" s="3" t="s">
        <v>7</v>
      </c>
    </row>
    <row r="12" spans="2:2">
      <c r="B12" s="4" t="s">
        <v>8</v>
      </c>
    </row>
    <row r="13" spans="2:2">
      <c r="B13" s="4" t="s">
        <v>9</v>
      </c>
    </row>
    <row r="14" spans="2:2">
      <c r="B14" s="4" t="s">
        <v>10</v>
      </c>
    </row>
    <row r="15" spans="2:2">
      <c r="B15" s="4"/>
    </row>
    <row r="16" spans="2:2">
      <c r="B16" s="3" t="s">
        <v>11</v>
      </c>
    </row>
    <row r="17" spans="2:2">
      <c r="B17" s="5" t="s">
        <v>12</v>
      </c>
    </row>
    <row r="18" spans="2:2">
      <c r="B18" s="6" t="s">
        <v>13</v>
      </c>
    </row>
    <row r="19" spans="2:2">
      <c r="B19" s="7" t="s">
        <v>14</v>
      </c>
    </row>
    <row r="20" spans="2:2">
      <c r="B20" s="8" t="s">
        <v>15</v>
      </c>
    </row>
    <row r="22" spans="2:2">
      <c r="B22" s="3" t="s">
        <v>16</v>
      </c>
    </row>
    <row r="23" spans="2:2">
      <c r="B23" s="9" t="s">
        <v>17</v>
      </c>
    </row>
    <row r="24" spans="2:2">
      <c r="B24" s="9" t="s">
        <v>18</v>
      </c>
    </row>
  </sheetData>
  <hyperlinks>
    <hyperlink ref="B23" r:id="rId1"/>
    <hyperlink ref="B24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3"/>
  <sheetViews>
    <sheetView workbookViewId="0">
      <pane ySplit="3" topLeftCell="A4" activePane="bottomLeft" state="frozen"/>
      <selection pane="bottomLeft"/>
    </sheetView>
  </sheetViews>
  <sheetFormatPr defaultRowHeight="15"/>
  <cols>
    <col min="1" max="1" width="6.7109375" customWidth="1"/>
    <col min="2" max="2" width="12.7109375" style="10" customWidth="1"/>
    <col min="3" max="3" width="8.7109375" style="11" customWidth="1"/>
    <col min="4" max="4" width="20.7109375" customWidth="1"/>
    <col min="5" max="5" width="15.7109375" customWidth="1"/>
    <col min="6" max="6" width="26.7109375" customWidth="1"/>
    <col min="7" max="7" width="10.7109375" customWidth="1"/>
    <col min="8" max="8" width="36.7109375" customWidth="1"/>
    <col min="9" max="10" width="12.7109375" style="12" customWidth="1"/>
    <col min="11" max="12" width="13.7109375" customWidth="1"/>
    <col min="13" max="13" width="10.7109375" customWidth="1"/>
  </cols>
  <sheetData>
    <row r="1" spans="1:13">
      <c r="A1" s="13" t="s">
        <v>32</v>
      </c>
      <c r="B1" s="14">
        <f>SUMIFS(K4:K203,L4:L203,"&lt;&gt;Cancelado")</f>
        <v>350</v>
      </c>
      <c r="D1" s="13" t="s">
        <v>33</v>
      </c>
      <c r="F1" s="15">
        <f>COUNTIFS(M4:M203,"&gt;=0",M4:M203,"&lt;=7")</f>
        <v>1</v>
      </c>
    </row>
    <row r="3" spans="1:13" ht="34" customHeight="1">
      <c r="A3" s="16" t="s">
        <v>19</v>
      </c>
      <c r="B3" s="17" t="s">
        <v>20</v>
      </c>
      <c r="C3" s="17" t="s">
        <v>21</v>
      </c>
      <c r="D3" s="17" t="s">
        <v>22</v>
      </c>
      <c r="E3" s="17" t="s">
        <v>23</v>
      </c>
      <c r="F3" s="17" t="s">
        <v>24</v>
      </c>
      <c r="G3" s="17" t="s">
        <v>25</v>
      </c>
      <c r="H3" s="17" t="s">
        <v>26</v>
      </c>
      <c r="I3" s="17" t="s">
        <v>27</v>
      </c>
      <c r="J3" s="17" t="s">
        <v>28</v>
      </c>
      <c r="K3" s="16" t="s">
        <v>29</v>
      </c>
      <c r="L3" s="17" t="s">
        <v>30</v>
      </c>
      <c r="M3" s="16" t="s">
        <v>31</v>
      </c>
    </row>
    <row r="4" spans="1:13">
      <c r="A4" s="18">
        <f>IF(D4="","",ROW()-3)</f>
        <v>1</v>
      </c>
      <c r="B4" s="10">
        <v>46305</v>
      </c>
      <c r="C4" s="11">
        <v>0.4166666666666667</v>
      </c>
      <c r="D4" t="s">
        <v>34</v>
      </c>
      <c r="E4" t="s">
        <v>35</v>
      </c>
      <c r="F4" t="s">
        <v>36</v>
      </c>
      <c r="G4" s="18">
        <v>12</v>
      </c>
      <c r="H4" s="4" t="s">
        <v>37</v>
      </c>
      <c r="I4" s="12">
        <v>650</v>
      </c>
      <c r="J4" s="12">
        <v>300</v>
      </c>
      <c r="K4" s="12">
        <f>IF(I4="","",I4-J4)</f>
        <v>350</v>
      </c>
      <c r="L4" t="s">
        <v>38</v>
      </c>
      <c r="M4" s="18">
        <f>IF(OR(B4="",L4="Entregado",L4="Cancelado"),"",B4-TODAY())</f>
        <v>5</v>
      </c>
    </row>
    <row r="5" spans="1:13">
      <c r="A5" s="18">
        <f>IF(D5="","",ROW()-3)</f>
        <v/>
      </c>
      <c r="K5" s="12">
        <f>IF(I5="","",I5-J5)</f>
        <v/>
      </c>
      <c r="M5" s="18">
        <f>IF(OR(B5="",L5="Entregado",L5="Cancelado"),"",B5-TODAY())</f>
        <v/>
      </c>
    </row>
    <row r="6" spans="1:13">
      <c r="A6" s="18">
        <f>IF(D6="","",ROW()-3)</f>
        <v/>
      </c>
      <c r="K6" s="12">
        <f>IF(I6="","",I6-J6)</f>
        <v/>
      </c>
      <c r="M6" s="18">
        <f>IF(OR(B6="",L6="Entregado",L6="Cancelado"),"",B6-TODAY())</f>
        <v/>
      </c>
    </row>
    <row r="7" spans="1:13">
      <c r="A7" s="18">
        <f>IF(D7="","",ROW()-3)</f>
        <v/>
      </c>
      <c r="K7" s="12">
        <f>IF(I7="","",I7-J7)</f>
        <v/>
      </c>
      <c r="M7" s="18">
        <f>IF(OR(B7="",L7="Entregado",L7="Cancelado"),"",B7-TODAY())</f>
        <v/>
      </c>
    </row>
    <row r="8" spans="1:13">
      <c r="A8" s="18">
        <f>IF(D8="","",ROW()-3)</f>
        <v/>
      </c>
      <c r="K8" s="12">
        <f>IF(I8="","",I8-J8)</f>
        <v/>
      </c>
      <c r="M8" s="18">
        <f>IF(OR(B8="",L8="Entregado",L8="Cancelado"),"",B8-TODAY())</f>
        <v/>
      </c>
    </row>
    <row r="9" spans="1:13">
      <c r="A9" s="18">
        <f>IF(D9="","",ROW()-3)</f>
        <v/>
      </c>
      <c r="K9" s="12">
        <f>IF(I9="","",I9-J9)</f>
        <v/>
      </c>
      <c r="M9" s="18">
        <f>IF(OR(B9="",L9="Entregado",L9="Cancelado"),"",B9-TODAY())</f>
        <v/>
      </c>
    </row>
    <row r="10" spans="1:13">
      <c r="A10" s="18">
        <f>IF(D10="","",ROW()-3)</f>
        <v/>
      </c>
      <c r="K10" s="12">
        <f>IF(I10="","",I10-J10)</f>
        <v/>
      </c>
      <c r="M10" s="18">
        <f>IF(OR(B10="",L10="Entregado",L10="Cancelado"),"",B10-TODAY())</f>
        <v/>
      </c>
    </row>
    <row r="11" spans="1:13">
      <c r="A11" s="18">
        <f>IF(D11="","",ROW()-3)</f>
        <v/>
      </c>
      <c r="K11" s="12">
        <f>IF(I11="","",I11-J11)</f>
        <v/>
      </c>
      <c r="M11" s="18">
        <f>IF(OR(B11="",L11="Entregado",L11="Cancelado"),"",B11-TODAY())</f>
        <v/>
      </c>
    </row>
    <row r="12" spans="1:13">
      <c r="A12" s="18">
        <f>IF(D12="","",ROW()-3)</f>
        <v/>
      </c>
      <c r="K12" s="12">
        <f>IF(I12="","",I12-J12)</f>
        <v/>
      </c>
      <c r="M12" s="18">
        <f>IF(OR(B12="",L12="Entregado",L12="Cancelado"),"",B12-TODAY())</f>
        <v/>
      </c>
    </row>
    <row r="13" spans="1:13">
      <c r="A13" s="18">
        <f>IF(D13="","",ROW()-3)</f>
        <v/>
      </c>
      <c r="K13" s="12">
        <f>IF(I13="","",I13-J13)</f>
        <v/>
      </c>
      <c r="M13" s="18">
        <f>IF(OR(B13="",L13="Entregado",L13="Cancelado"),"",B13-TODAY())</f>
        <v/>
      </c>
    </row>
    <row r="14" spans="1:13">
      <c r="A14" s="18">
        <f>IF(D14="","",ROW()-3)</f>
        <v/>
      </c>
      <c r="K14" s="12">
        <f>IF(I14="","",I14-J14)</f>
        <v/>
      </c>
      <c r="M14" s="18">
        <f>IF(OR(B14="",L14="Entregado",L14="Cancelado"),"",B14-TODAY())</f>
        <v/>
      </c>
    </row>
    <row r="15" spans="1:13">
      <c r="A15" s="18">
        <f>IF(D15="","",ROW()-3)</f>
        <v/>
      </c>
      <c r="K15" s="12">
        <f>IF(I15="","",I15-J15)</f>
        <v/>
      </c>
      <c r="M15" s="18">
        <f>IF(OR(B15="",L15="Entregado",L15="Cancelado"),"",B15-TODAY())</f>
        <v/>
      </c>
    </row>
    <row r="16" spans="1:13">
      <c r="A16" s="18">
        <f>IF(D16="","",ROW()-3)</f>
        <v/>
      </c>
      <c r="K16" s="12">
        <f>IF(I16="","",I16-J16)</f>
        <v/>
      </c>
      <c r="M16" s="18">
        <f>IF(OR(B16="",L16="Entregado",L16="Cancelado"),"",B16-TODAY())</f>
        <v/>
      </c>
    </row>
    <row r="17" spans="1:13">
      <c r="A17" s="18">
        <f>IF(D17="","",ROW()-3)</f>
        <v/>
      </c>
      <c r="K17" s="12">
        <f>IF(I17="","",I17-J17)</f>
        <v/>
      </c>
      <c r="M17" s="18">
        <f>IF(OR(B17="",L17="Entregado",L17="Cancelado"),"",B17-TODAY())</f>
        <v/>
      </c>
    </row>
    <row r="18" spans="1:13">
      <c r="A18" s="18">
        <f>IF(D18="","",ROW()-3)</f>
        <v/>
      </c>
      <c r="K18" s="12">
        <f>IF(I18="","",I18-J18)</f>
        <v/>
      </c>
      <c r="M18" s="18">
        <f>IF(OR(B18="",L18="Entregado",L18="Cancelado"),"",B18-TODAY())</f>
        <v/>
      </c>
    </row>
    <row r="19" spans="1:13">
      <c r="A19" s="18">
        <f>IF(D19="","",ROW()-3)</f>
        <v/>
      </c>
      <c r="K19" s="12">
        <f>IF(I19="","",I19-J19)</f>
        <v/>
      </c>
      <c r="M19" s="18">
        <f>IF(OR(B19="",L19="Entregado",L19="Cancelado"),"",B19-TODAY())</f>
        <v/>
      </c>
    </row>
    <row r="20" spans="1:13">
      <c r="A20" s="18">
        <f>IF(D20="","",ROW()-3)</f>
        <v/>
      </c>
      <c r="K20" s="12">
        <f>IF(I20="","",I20-J20)</f>
        <v/>
      </c>
      <c r="M20" s="18">
        <f>IF(OR(B20="",L20="Entregado",L20="Cancelado"),"",B20-TODAY())</f>
        <v/>
      </c>
    </row>
    <row r="21" spans="1:13">
      <c r="A21" s="18">
        <f>IF(D21="","",ROW()-3)</f>
        <v/>
      </c>
      <c r="K21" s="12">
        <f>IF(I21="","",I21-J21)</f>
        <v/>
      </c>
      <c r="M21" s="18">
        <f>IF(OR(B21="",L21="Entregado",L21="Cancelado"),"",B21-TODAY())</f>
        <v/>
      </c>
    </row>
    <row r="22" spans="1:13">
      <c r="A22" s="18">
        <f>IF(D22="","",ROW()-3)</f>
        <v/>
      </c>
      <c r="K22" s="12">
        <f>IF(I22="","",I22-J22)</f>
        <v/>
      </c>
      <c r="M22" s="18">
        <f>IF(OR(B22="",L22="Entregado",L22="Cancelado"),"",B22-TODAY())</f>
        <v/>
      </c>
    </row>
    <row r="23" spans="1:13">
      <c r="A23" s="18">
        <f>IF(D23="","",ROW()-3)</f>
        <v/>
      </c>
      <c r="K23" s="12">
        <f>IF(I23="","",I23-J23)</f>
        <v/>
      </c>
      <c r="M23" s="18">
        <f>IF(OR(B23="",L23="Entregado",L23="Cancelado"),"",B23-TODAY())</f>
        <v/>
      </c>
    </row>
    <row r="24" spans="1:13">
      <c r="A24" s="18">
        <f>IF(D24="","",ROW()-3)</f>
        <v/>
      </c>
      <c r="K24" s="12">
        <f>IF(I24="","",I24-J24)</f>
        <v/>
      </c>
      <c r="M24" s="18">
        <f>IF(OR(B24="",L24="Entregado",L24="Cancelado"),"",B24-TODAY())</f>
        <v/>
      </c>
    </row>
    <row r="25" spans="1:13">
      <c r="A25" s="18">
        <f>IF(D25="","",ROW()-3)</f>
        <v/>
      </c>
      <c r="K25" s="12">
        <f>IF(I25="","",I25-J25)</f>
        <v/>
      </c>
      <c r="M25" s="18">
        <f>IF(OR(B25="",L25="Entregado",L25="Cancelado"),"",B25-TODAY())</f>
        <v/>
      </c>
    </row>
    <row r="26" spans="1:13">
      <c r="A26" s="18">
        <f>IF(D26="","",ROW()-3)</f>
        <v/>
      </c>
      <c r="K26" s="12">
        <f>IF(I26="","",I26-J26)</f>
        <v/>
      </c>
      <c r="M26" s="18">
        <f>IF(OR(B26="",L26="Entregado",L26="Cancelado"),"",B26-TODAY())</f>
        <v/>
      </c>
    </row>
    <row r="27" spans="1:13">
      <c r="A27" s="18">
        <f>IF(D27="","",ROW()-3)</f>
        <v/>
      </c>
      <c r="K27" s="12">
        <f>IF(I27="","",I27-J27)</f>
        <v/>
      </c>
      <c r="M27" s="18">
        <f>IF(OR(B27="",L27="Entregado",L27="Cancelado"),"",B27-TODAY())</f>
        <v/>
      </c>
    </row>
    <row r="28" spans="1:13">
      <c r="A28" s="18">
        <f>IF(D28="","",ROW()-3)</f>
        <v/>
      </c>
      <c r="K28" s="12">
        <f>IF(I28="","",I28-J28)</f>
        <v/>
      </c>
      <c r="M28" s="18">
        <f>IF(OR(B28="",L28="Entregado",L28="Cancelado"),"",B28-TODAY())</f>
        <v/>
      </c>
    </row>
    <row r="29" spans="1:13">
      <c r="A29" s="18">
        <f>IF(D29="","",ROW()-3)</f>
        <v/>
      </c>
      <c r="K29" s="12">
        <f>IF(I29="","",I29-J29)</f>
        <v/>
      </c>
      <c r="M29" s="18">
        <f>IF(OR(B29="",L29="Entregado",L29="Cancelado"),"",B29-TODAY())</f>
        <v/>
      </c>
    </row>
    <row r="30" spans="1:13">
      <c r="A30" s="18">
        <f>IF(D30="","",ROW()-3)</f>
        <v/>
      </c>
      <c r="K30" s="12">
        <f>IF(I30="","",I30-J30)</f>
        <v/>
      </c>
      <c r="M30" s="18">
        <f>IF(OR(B30="",L30="Entregado",L30="Cancelado"),"",B30-TODAY())</f>
        <v/>
      </c>
    </row>
    <row r="31" spans="1:13">
      <c r="A31" s="18">
        <f>IF(D31="","",ROW()-3)</f>
        <v/>
      </c>
      <c r="K31" s="12">
        <f>IF(I31="","",I31-J31)</f>
        <v/>
      </c>
      <c r="M31" s="18">
        <f>IF(OR(B31="",L31="Entregado",L31="Cancelado"),"",B31-TODAY())</f>
        <v/>
      </c>
    </row>
    <row r="32" spans="1:13">
      <c r="A32" s="18">
        <f>IF(D32="","",ROW()-3)</f>
        <v/>
      </c>
      <c r="K32" s="12">
        <f>IF(I32="","",I32-J32)</f>
        <v/>
      </c>
      <c r="M32" s="18">
        <f>IF(OR(B32="",L32="Entregado",L32="Cancelado"),"",B32-TODAY())</f>
        <v/>
      </c>
    </row>
    <row r="33" spans="1:13">
      <c r="A33" s="18">
        <f>IF(D33="","",ROW()-3)</f>
        <v/>
      </c>
      <c r="K33" s="12">
        <f>IF(I33="","",I33-J33)</f>
        <v/>
      </c>
      <c r="M33" s="18">
        <f>IF(OR(B33="",L33="Entregado",L33="Cancelado"),"",B33-TODAY())</f>
        <v/>
      </c>
    </row>
    <row r="34" spans="1:13">
      <c r="A34" s="18">
        <f>IF(D34="","",ROW()-3)</f>
        <v/>
      </c>
      <c r="K34" s="12">
        <f>IF(I34="","",I34-J34)</f>
        <v/>
      </c>
      <c r="M34" s="18">
        <f>IF(OR(B34="",L34="Entregado",L34="Cancelado"),"",B34-TODAY())</f>
        <v/>
      </c>
    </row>
    <row r="35" spans="1:13">
      <c r="A35" s="18">
        <f>IF(D35="","",ROW()-3)</f>
        <v/>
      </c>
      <c r="K35" s="12">
        <f>IF(I35="","",I35-J35)</f>
        <v/>
      </c>
      <c r="M35" s="18">
        <f>IF(OR(B35="",L35="Entregado",L35="Cancelado"),"",B35-TODAY())</f>
        <v/>
      </c>
    </row>
    <row r="36" spans="1:13">
      <c r="A36" s="18">
        <f>IF(D36="","",ROW()-3)</f>
        <v/>
      </c>
      <c r="K36" s="12">
        <f>IF(I36="","",I36-J36)</f>
        <v/>
      </c>
      <c r="M36" s="18">
        <f>IF(OR(B36="",L36="Entregado",L36="Cancelado"),"",B36-TODAY())</f>
        <v/>
      </c>
    </row>
    <row r="37" spans="1:13">
      <c r="A37" s="18">
        <f>IF(D37="","",ROW()-3)</f>
        <v/>
      </c>
      <c r="K37" s="12">
        <f>IF(I37="","",I37-J37)</f>
        <v/>
      </c>
      <c r="M37" s="18">
        <f>IF(OR(B37="",L37="Entregado",L37="Cancelado"),"",B37-TODAY())</f>
        <v/>
      </c>
    </row>
    <row r="38" spans="1:13">
      <c r="A38" s="18">
        <f>IF(D38="","",ROW()-3)</f>
        <v/>
      </c>
      <c r="K38" s="12">
        <f>IF(I38="","",I38-J38)</f>
        <v/>
      </c>
      <c r="M38" s="18">
        <f>IF(OR(B38="",L38="Entregado",L38="Cancelado"),"",B38-TODAY())</f>
        <v/>
      </c>
    </row>
    <row r="39" spans="1:13">
      <c r="A39" s="18">
        <f>IF(D39="","",ROW()-3)</f>
        <v/>
      </c>
      <c r="K39" s="12">
        <f>IF(I39="","",I39-J39)</f>
        <v/>
      </c>
      <c r="M39" s="18">
        <f>IF(OR(B39="",L39="Entregado",L39="Cancelado"),"",B39-TODAY())</f>
        <v/>
      </c>
    </row>
    <row r="40" spans="1:13">
      <c r="A40" s="18">
        <f>IF(D40="","",ROW()-3)</f>
        <v/>
      </c>
      <c r="K40" s="12">
        <f>IF(I40="","",I40-J40)</f>
        <v/>
      </c>
      <c r="M40" s="18">
        <f>IF(OR(B40="",L40="Entregado",L40="Cancelado"),"",B40-TODAY())</f>
        <v/>
      </c>
    </row>
    <row r="41" spans="1:13">
      <c r="A41" s="18">
        <f>IF(D41="","",ROW()-3)</f>
        <v/>
      </c>
      <c r="K41" s="12">
        <f>IF(I41="","",I41-J41)</f>
        <v/>
      </c>
      <c r="M41" s="18">
        <f>IF(OR(B41="",L41="Entregado",L41="Cancelado"),"",B41-TODAY())</f>
        <v/>
      </c>
    </row>
    <row r="42" spans="1:13">
      <c r="A42" s="18">
        <f>IF(D42="","",ROW()-3)</f>
        <v/>
      </c>
      <c r="K42" s="12">
        <f>IF(I42="","",I42-J42)</f>
        <v/>
      </c>
      <c r="M42" s="18">
        <f>IF(OR(B42="",L42="Entregado",L42="Cancelado"),"",B42-TODAY())</f>
        <v/>
      </c>
    </row>
    <row r="43" spans="1:13">
      <c r="A43" s="18">
        <f>IF(D43="","",ROW()-3)</f>
        <v/>
      </c>
      <c r="K43" s="12">
        <f>IF(I43="","",I43-J43)</f>
        <v/>
      </c>
      <c r="M43" s="18">
        <f>IF(OR(B43="",L43="Entregado",L43="Cancelado"),"",B43-TODAY())</f>
        <v/>
      </c>
    </row>
    <row r="44" spans="1:13">
      <c r="A44" s="18">
        <f>IF(D44="","",ROW()-3)</f>
        <v/>
      </c>
      <c r="K44" s="12">
        <f>IF(I44="","",I44-J44)</f>
        <v/>
      </c>
      <c r="M44" s="18">
        <f>IF(OR(B44="",L44="Entregado",L44="Cancelado"),"",B44-TODAY())</f>
        <v/>
      </c>
    </row>
    <row r="45" spans="1:13">
      <c r="A45" s="18">
        <f>IF(D45="","",ROW()-3)</f>
        <v/>
      </c>
      <c r="K45" s="12">
        <f>IF(I45="","",I45-J45)</f>
        <v/>
      </c>
      <c r="M45" s="18">
        <f>IF(OR(B45="",L45="Entregado",L45="Cancelado"),"",B45-TODAY())</f>
        <v/>
      </c>
    </row>
    <row r="46" spans="1:13">
      <c r="A46" s="18">
        <f>IF(D46="","",ROW()-3)</f>
        <v/>
      </c>
      <c r="K46" s="12">
        <f>IF(I46="","",I46-J46)</f>
        <v/>
      </c>
      <c r="M46" s="18">
        <f>IF(OR(B46="",L46="Entregado",L46="Cancelado"),"",B46-TODAY())</f>
        <v/>
      </c>
    </row>
    <row r="47" spans="1:13">
      <c r="A47" s="18">
        <f>IF(D47="","",ROW()-3)</f>
        <v/>
      </c>
      <c r="K47" s="12">
        <f>IF(I47="","",I47-J47)</f>
        <v/>
      </c>
      <c r="M47" s="18">
        <f>IF(OR(B47="",L47="Entregado",L47="Cancelado"),"",B47-TODAY())</f>
        <v/>
      </c>
    </row>
    <row r="48" spans="1:13">
      <c r="A48" s="18">
        <f>IF(D48="","",ROW()-3)</f>
        <v/>
      </c>
      <c r="K48" s="12">
        <f>IF(I48="","",I48-J48)</f>
        <v/>
      </c>
      <c r="M48" s="18">
        <f>IF(OR(B48="",L48="Entregado",L48="Cancelado"),"",B48-TODAY())</f>
        <v/>
      </c>
    </row>
    <row r="49" spans="1:13">
      <c r="A49" s="18">
        <f>IF(D49="","",ROW()-3)</f>
        <v/>
      </c>
      <c r="K49" s="12">
        <f>IF(I49="","",I49-J49)</f>
        <v/>
      </c>
      <c r="M49" s="18">
        <f>IF(OR(B49="",L49="Entregado",L49="Cancelado"),"",B49-TODAY())</f>
        <v/>
      </c>
    </row>
    <row r="50" spans="1:13">
      <c r="A50" s="18">
        <f>IF(D50="","",ROW()-3)</f>
        <v/>
      </c>
      <c r="K50" s="12">
        <f>IF(I50="","",I50-J50)</f>
        <v/>
      </c>
      <c r="M50" s="18">
        <f>IF(OR(B50="",L50="Entregado",L50="Cancelado"),"",B50-TODAY())</f>
        <v/>
      </c>
    </row>
    <row r="51" spans="1:13">
      <c r="A51" s="18">
        <f>IF(D51="","",ROW()-3)</f>
        <v/>
      </c>
      <c r="K51" s="12">
        <f>IF(I51="","",I51-J51)</f>
        <v/>
      </c>
      <c r="M51" s="18">
        <f>IF(OR(B51="",L51="Entregado",L51="Cancelado"),"",B51-TODAY())</f>
        <v/>
      </c>
    </row>
    <row r="52" spans="1:13">
      <c r="A52" s="18">
        <f>IF(D52="","",ROW()-3)</f>
        <v/>
      </c>
      <c r="K52" s="12">
        <f>IF(I52="","",I52-J52)</f>
        <v/>
      </c>
      <c r="M52" s="18">
        <f>IF(OR(B52="",L52="Entregado",L52="Cancelado"),"",B52-TODAY())</f>
        <v/>
      </c>
    </row>
    <row r="53" spans="1:13">
      <c r="A53" s="18">
        <f>IF(D53="","",ROW()-3)</f>
        <v/>
      </c>
      <c r="K53" s="12">
        <f>IF(I53="","",I53-J53)</f>
        <v/>
      </c>
      <c r="M53" s="18">
        <f>IF(OR(B53="",L53="Entregado",L53="Cancelado"),"",B53-TODAY())</f>
        <v/>
      </c>
    </row>
    <row r="54" spans="1:13">
      <c r="A54" s="18">
        <f>IF(D54="","",ROW()-3)</f>
        <v/>
      </c>
      <c r="K54" s="12">
        <f>IF(I54="","",I54-J54)</f>
        <v/>
      </c>
      <c r="M54" s="18">
        <f>IF(OR(B54="",L54="Entregado",L54="Cancelado"),"",B54-TODAY())</f>
        <v/>
      </c>
    </row>
    <row r="55" spans="1:13">
      <c r="A55" s="18">
        <f>IF(D55="","",ROW()-3)</f>
        <v/>
      </c>
      <c r="K55" s="12">
        <f>IF(I55="","",I55-J55)</f>
        <v/>
      </c>
      <c r="M55" s="18">
        <f>IF(OR(B55="",L55="Entregado",L55="Cancelado"),"",B55-TODAY())</f>
        <v/>
      </c>
    </row>
    <row r="56" spans="1:13">
      <c r="A56" s="18">
        <f>IF(D56="","",ROW()-3)</f>
        <v/>
      </c>
      <c r="K56" s="12">
        <f>IF(I56="","",I56-J56)</f>
        <v/>
      </c>
      <c r="M56" s="18">
        <f>IF(OR(B56="",L56="Entregado",L56="Cancelado"),"",B56-TODAY())</f>
        <v/>
      </c>
    </row>
    <row r="57" spans="1:13">
      <c r="A57" s="18">
        <f>IF(D57="","",ROW()-3)</f>
        <v/>
      </c>
      <c r="K57" s="12">
        <f>IF(I57="","",I57-J57)</f>
        <v/>
      </c>
      <c r="M57" s="18">
        <f>IF(OR(B57="",L57="Entregado",L57="Cancelado"),"",B57-TODAY())</f>
        <v/>
      </c>
    </row>
    <row r="58" spans="1:13">
      <c r="A58" s="18">
        <f>IF(D58="","",ROW()-3)</f>
        <v/>
      </c>
      <c r="K58" s="12">
        <f>IF(I58="","",I58-J58)</f>
        <v/>
      </c>
      <c r="M58" s="18">
        <f>IF(OR(B58="",L58="Entregado",L58="Cancelado"),"",B58-TODAY())</f>
        <v/>
      </c>
    </row>
    <row r="59" spans="1:13">
      <c r="A59" s="18">
        <f>IF(D59="","",ROW()-3)</f>
        <v/>
      </c>
      <c r="K59" s="12">
        <f>IF(I59="","",I59-J59)</f>
        <v/>
      </c>
      <c r="M59" s="18">
        <f>IF(OR(B59="",L59="Entregado",L59="Cancelado"),"",B59-TODAY())</f>
        <v/>
      </c>
    </row>
    <row r="60" spans="1:13">
      <c r="A60" s="18">
        <f>IF(D60="","",ROW()-3)</f>
        <v/>
      </c>
      <c r="K60" s="12">
        <f>IF(I60="","",I60-J60)</f>
        <v/>
      </c>
      <c r="M60" s="18">
        <f>IF(OR(B60="",L60="Entregado",L60="Cancelado"),"",B60-TODAY())</f>
        <v/>
      </c>
    </row>
    <row r="61" spans="1:13">
      <c r="A61" s="18">
        <f>IF(D61="","",ROW()-3)</f>
        <v/>
      </c>
      <c r="K61" s="12">
        <f>IF(I61="","",I61-J61)</f>
        <v/>
      </c>
      <c r="M61" s="18">
        <f>IF(OR(B61="",L61="Entregado",L61="Cancelado"),"",B61-TODAY())</f>
        <v/>
      </c>
    </row>
    <row r="62" spans="1:13">
      <c r="A62" s="18">
        <f>IF(D62="","",ROW()-3)</f>
        <v/>
      </c>
      <c r="K62" s="12">
        <f>IF(I62="","",I62-J62)</f>
        <v/>
      </c>
      <c r="M62" s="18">
        <f>IF(OR(B62="",L62="Entregado",L62="Cancelado"),"",B62-TODAY())</f>
        <v/>
      </c>
    </row>
    <row r="63" spans="1:13">
      <c r="A63" s="18">
        <f>IF(D63="","",ROW()-3)</f>
        <v/>
      </c>
      <c r="K63" s="12">
        <f>IF(I63="","",I63-J63)</f>
        <v/>
      </c>
      <c r="M63" s="18">
        <f>IF(OR(B63="",L63="Entregado",L63="Cancelado"),"",B63-TODAY())</f>
        <v/>
      </c>
    </row>
    <row r="64" spans="1:13">
      <c r="A64" s="18">
        <f>IF(D64="","",ROW()-3)</f>
        <v/>
      </c>
      <c r="K64" s="12">
        <f>IF(I64="","",I64-J64)</f>
        <v/>
      </c>
      <c r="M64" s="18">
        <f>IF(OR(B64="",L64="Entregado",L64="Cancelado"),"",B64-TODAY())</f>
        <v/>
      </c>
    </row>
    <row r="65" spans="1:13">
      <c r="A65" s="18">
        <f>IF(D65="","",ROW()-3)</f>
        <v/>
      </c>
      <c r="K65" s="12">
        <f>IF(I65="","",I65-J65)</f>
        <v/>
      </c>
      <c r="M65" s="18">
        <f>IF(OR(B65="",L65="Entregado",L65="Cancelado"),"",B65-TODAY())</f>
        <v/>
      </c>
    </row>
    <row r="66" spans="1:13">
      <c r="A66" s="18">
        <f>IF(D66="","",ROW()-3)</f>
        <v/>
      </c>
      <c r="K66" s="12">
        <f>IF(I66="","",I66-J66)</f>
        <v/>
      </c>
      <c r="M66" s="18">
        <f>IF(OR(B66="",L66="Entregado",L66="Cancelado"),"",B66-TODAY())</f>
        <v/>
      </c>
    </row>
    <row r="67" spans="1:13">
      <c r="A67" s="18">
        <f>IF(D67="","",ROW()-3)</f>
        <v/>
      </c>
      <c r="K67" s="12">
        <f>IF(I67="","",I67-J67)</f>
        <v/>
      </c>
      <c r="M67" s="18">
        <f>IF(OR(B67="",L67="Entregado",L67="Cancelado"),"",B67-TODAY())</f>
        <v/>
      </c>
    </row>
    <row r="68" spans="1:13">
      <c r="A68" s="18">
        <f>IF(D68="","",ROW()-3)</f>
        <v/>
      </c>
      <c r="K68" s="12">
        <f>IF(I68="","",I68-J68)</f>
        <v/>
      </c>
      <c r="M68" s="18">
        <f>IF(OR(B68="",L68="Entregado",L68="Cancelado"),"",B68-TODAY())</f>
        <v/>
      </c>
    </row>
    <row r="69" spans="1:13">
      <c r="A69" s="18">
        <f>IF(D69="","",ROW()-3)</f>
        <v/>
      </c>
      <c r="K69" s="12">
        <f>IF(I69="","",I69-J69)</f>
        <v/>
      </c>
      <c r="M69" s="18">
        <f>IF(OR(B69="",L69="Entregado",L69="Cancelado"),"",B69-TODAY())</f>
        <v/>
      </c>
    </row>
    <row r="70" spans="1:13">
      <c r="A70" s="18">
        <f>IF(D70="","",ROW()-3)</f>
        <v/>
      </c>
      <c r="K70" s="12">
        <f>IF(I70="","",I70-J70)</f>
        <v/>
      </c>
      <c r="M70" s="18">
        <f>IF(OR(B70="",L70="Entregado",L70="Cancelado"),"",B70-TODAY())</f>
        <v/>
      </c>
    </row>
    <row r="71" spans="1:13">
      <c r="A71" s="18">
        <f>IF(D71="","",ROW()-3)</f>
        <v/>
      </c>
      <c r="K71" s="12">
        <f>IF(I71="","",I71-J71)</f>
        <v/>
      </c>
      <c r="M71" s="18">
        <f>IF(OR(B71="",L71="Entregado",L71="Cancelado"),"",B71-TODAY())</f>
        <v/>
      </c>
    </row>
    <row r="72" spans="1:13">
      <c r="A72" s="18">
        <f>IF(D72="","",ROW()-3)</f>
        <v/>
      </c>
      <c r="K72" s="12">
        <f>IF(I72="","",I72-J72)</f>
        <v/>
      </c>
      <c r="M72" s="18">
        <f>IF(OR(B72="",L72="Entregado",L72="Cancelado"),"",B72-TODAY())</f>
        <v/>
      </c>
    </row>
    <row r="73" spans="1:13">
      <c r="A73" s="18">
        <f>IF(D73="","",ROW()-3)</f>
        <v/>
      </c>
      <c r="K73" s="12">
        <f>IF(I73="","",I73-J73)</f>
        <v/>
      </c>
      <c r="M73" s="18">
        <f>IF(OR(B73="",L73="Entregado",L73="Cancelado"),"",B73-TODAY())</f>
        <v/>
      </c>
    </row>
    <row r="74" spans="1:13">
      <c r="A74" s="18">
        <f>IF(D74="","",ROW()-3)</f>
        <v/>
      </c>
      <c r="K74" s="12">
        <f>IF(I74="","",I74-J74)</f>
        <v/>
      </c>
      <c r="M74" s="18">
        <f>IF(OR(B74="",L74="Entregado",L74="Cancelado"),"",B74-TODAY())</f>
        <v/>
      </c>
    </row>
    <row r="75" spans="1:13">
      <c r="A75" s="18">
        <f>IF(D75="","",ROW()-3)</f>
        <v/>
      </c>
      <c r="K75" s="12">
        <f>IF(I75="","",I75-J75)</f>
        <v/>
      </c>
      <c r="M75" s="18">
        <f>IF(OR(B75="",L75="Entregado",L75="Cancelado"),"",B75-TODAY())</f>
        <v/>
      </c>
    </row>
    <row r="76" spans="1:13">
      <c r="A76" s="18">
        <f>IF(D76="","",ROW()-3)</f>
        <v/>
      </c>
      <c r="K76" s="12">
        <f>IF(I76="","",I76-J76)</f>
        <v/>
      </c>
      <c r="M76" s="18">
        <f>IF(OR(B76="",L76="Entregado",L76="Cancelado"),"",B76-TODAY())</f>
        <v/>
      </c>
    </row>
    <row r="77" spans="1:13">
      <c r="A77" s="18">
        <f>IF(D77="","",ROW()-3)</f>
        <v/>
      </c>
      <c r="K77" s="12">
        <f>IF(I77="","",I77-J77)</f>
        <v/>
      </c>
      <c r="M77" s="18">
        <f>IF(OR(B77="",L77="Entregado",L77="Cancelado"),"",B77-TODAY())</f>
        <v/>
      </c>
    </row>
    <row r="78" spans="1:13">
      <c r="A78" s="18">
        <f>IF(D78="","",ROW()-3)</f>
        <v/>
      </c>
      <c r="K78" s="12">
        <f>IF(I78="","",I78-J78)</f>
        <v/>
      </c>
      <c r="M78" s="18">
        <f>IF(OR(B78="",L78="Entregado",L78="Cancelado"),"",B78-TODAY())</f>
        <v/>
      </c>
    </row>
    <row r="79" spans="1:13">
      <c r="A79" s="18">
        <f>IF(D79="","",ROW()-3)</f>
        <v/>
      </c>
      <c r="K79" s="12">
        <f>IF(I79="","",I79-J79)</f>
        <v/>
      </c>
      <c r="M79" s="18">
        <f>IF(OR(B79="",L79="Entregado",L79="Cancelado"),"",B79-TODAY())</f>
        <v/>
      </c>
    </row>
    <row r="80" spans="1:13">
      <c r="A80" s="18">
        <f>IF(D80="","",ROW()-3)</f>
        <v/>
      </c>
      <c r="K80" s="12">
        <f>IF(I80="","",I80-J80)</f>
        <v/>
      </c>
      <c r="M80" s="18">
        <f>IF(OR(B80="",L80="Entregado",L80="Cancelado"),"",B80-TODAY())</f>
        <v/>
      </c>
    </row>
    <row r="81" spans="1:13">
      <c r="A81" s="18">
        <f>IF(D81="","",ROW()-3)</f>
        <v/>
      </c>
      <c r="K81" s="12">
        <f>IF(I81="","",I81-J81)</f>
        <v/>
      </c>
      <c r="M81" s="18">
        <f>IF(OR(B81="",L81="Entregado",L81="Cancelado"),"",B81-TODAY())</f>
        <v/>
      </c>
    </row>
    <row r="82" spans="1:13">
      <c r="A82" s="18">
        <f>IF(D82="","",ROW()-3)</f>
        <v/>
      </c>
      <c r="K82" s="12">
        <f>IF(I82="","",I82-J82)</f>
        <v/>
      </c>
      <c r="M82" s="18">
        <f>IF(OR(B82="",L82="Entregado",L82="Cancelado"),"",B82-TODAY())</f>
        <v/>
      </c>
    </row>
    <row r="83" spans="1:13">
      <c r="A83" s="18">
        <f>IF(D83="","",ROW()-3)</f>
        <v/>
      </c>
      <c r="K83" s="12">
        <f>IF(I83="","",I83-J83)</f>
        <v/>
      </c>
      <c r="M83" s="18">
        <f>IF(OR(B83="",L83="Entregado",L83="Cancelado"),"",B83-TODAY())</f>
        <v/>
      </c>
    </row>
    <row r="84" spans="1:13">
      <c r="A84" s="18">
        <f>IF(D84="","",ROW()-3)</f>
        <v/>
      </c>
      <c r="K84" s="12">
        <f>IF(I84="","",I84-J84)</f>
        <v/>
      </c>
      <c r="M84" s="18">
        <f>IF(OR(B84="",L84="Entregado",L84="Cancelado"),"",B84-TODAY())</f>
        <v/>
      </c>
    </row>
    <row r="85" spans="1:13">
      <c r="A85" s="18">
        <f>IF(D85="","",ROW()-3)</f>
        <v/>
      </c>
      <c r="K85" s="12">
        <f>IF(I85="","",I85-J85)</f>
        <v/>
      </c>
      <c r="M85" s="18">
        <f>IF(OR(B85="",L85="Entregado",L85="Cancelado"),"",B85-TODAY())</f>
        <v/>
      </c>
    </row>
    <row r="86" spans="1:13">
      <c r="A86" s="18">
        <f>IF(D86="","",ROW()-3)</f>
        <v/>
      </c>
      <c r="K86" s="12">
        <f>IF(I86="","",I86-J86)</f>
        <v/>
      </c>
      <c r="M86" s="18">
        <f>IF(OR(B86="",L86="Entregado",L86="Cancelado"),"",B86-TODAY())</f>
        <v/>
      </c>
    </row>
    <row r="87" spans="1:13">
      <c r="A87" s="18">
        <f>IF(D87="","",ROW()-3)</f>
        <v/>
      </c>
      <c r="K87" s="12">
        <f>IF(I87="","",I87-J87)</f>
        <v/>
      </c>
      <c r="M87" s="18">
        <f>IF(OR(B87="",L87="Entregado",L87="Cancelado"),"",B87-TODAY())</f>
        <v/>
      </c>
    </row>
    <row r="88" spans="1:13">
      <c r="A88" s="18">
        <f>IF(D88="","",ROW()-3)</f>
        <v/>
      </c>
      <c r="K88" s="12">
        <f>IF(I88="","",I88-J88)</f>
        <v/>
      </c>
      <c r="M88" s="18">
        <f>IF(OR(B88="",L88="Entregado",L88="Cancelado"),"",B88-TODAY())</f>
        <v/>
      </c>
    </row>
    <row r="89" spans="1:13">
      <c r="A89" s="18">
        <f>IF(D89="","",ROW()-3)</f>
        <v/>
      </c>
      <c r="K89" s="12">
        <f>IF(I89="","",I89-J89)</f>
        <v/>
      </c>
      <c r="M89" s="18">
        <f>IF(OR(B89="",L89="Entregado",L89="Cancelado"),"",B89-TODAY())</f>
        <v/>
      </c>
    </row>
    <row r="90" spans="1:13">
      <c r="A90" s="18">
        <f>IF(D90="","",ROW()-3)</f>
        <v/>
      </c>
      <c r="K90" s="12">
        <f>IF(I90="","",I90-J90)</f>
        <v/>
      </c>
      <c r="M90" s="18">
        <f>IF(OR(B90="",L90="Entregado",L90="Cancelado"),"",B90-TODAY())</f>
        <v/>
      </c>
    </row>
    <row r="91" spans="1:13">
      <c r="A91" s="18">
        <f>IF(D91="","",ROW()-3)</f>
        <v/>
      </c>
      <c r="K91" s="12">
        <f>IF(I91="","",I91-J91)</f>
        <v/>
      </c>
      <c r="M91" s="18">
        <f>IF(OR(B91="",L91="Entregado",L91="Cancelado"),"",B91-TODAY())</f>
        <v/>
      </c>
    </row>
    <row r="92" spans="1:13">
      <c r="A92" s="18">
        <f>IF(D92="","",ROW()-3)</f>
        <v/>
      </c>
      <c r="K92" s="12">
        <f>IF(I92="","",I92-J92)</f>
        <v/>
      </c>
      <c r="M92" s="18">
        <f>IF(OR(B92="",L92="Entregado",L92="Cancelado"),"",B92-TODAY())</f>
        <v/>
      </c>
    </row>
    <row r="93" spans="1:13">
      <c r="A93" s="18">
        <f>IF(D93="","",ROW()-3)</f>
        <v/>
      </c>
      <c r="K93" s="12">
        <f>IF(I93="","",I93-J93)</f>
        <v/>
      </c>
      <c r="M93" s="18">
        <f>IF(OR(B93="",L93="Entregado",L93="Cancelado"),"",B93-TODAY())</f>
        <v/>
      </c>
    </row>
    <row r="94" spans="1:13">
      <c r="A94" s="18">
        <f>IF(D94="","",ROW()-3)</f>
        <v/>
      </c>
      <c r="K94" s="12">
        <f>IF(I94="","",I94-J94)</f>
        <v/>
      </c>
      <c r="M94" s="18">
        <f>IF(OR(B94="",L94="Entregado",L94="Cancelado"),"",B94-TODAY())</f>
        <v/>
      </c>
    </row>
    <row r="95" spans="1:13">
      <c r="A95" s="18">
        <f>IF(D95="","",ROW()-3)</f>
        <v/>
      </c>
      <c r="K95" s="12">
        <f>IF(I95="","",I95-J95)</f>
        <v/>
      </c>
      <c r="M95" s="18">
        <f>IF(OR(B95="",L95="Entregado",L95="Cancelado"),"",B95-TODAY())</f>
        <v/>
      </c>
    </row>
    <row r="96" spans="1:13">
      <c r="A96" s="18">
        <f>IF(D96="","",ROW()-3)</f>
        <v/>
      </c>
      <c r="K96" s="12">
        <f>IF(I96="","",I96-J96)</f>
        <v/>
      </c>
      <c r="M96" s="18">
        <f>IF(OR(B96="",L96="Entregado",L96="Cancelado"),"",B96-TODAY())</f>
        <v/>
      </c>
    </row>
    <row r="97" spans="1:13">
      <c r="A97" s="18">
        <f>IF(D97="","",ROW()-3)</f>
        <v/>
      </c>
      <c r="K97" s="12">
        <f>IF(I97="","",I97-J97)</f>
        <v/>
      </c>
      <c r="M97" s="18">
        <f>IF(OR(B97="",L97="Entregado",L97="Cancelado"),"",B97-TODAY())</f>
        <v/>
      </c>
    </row>
    <row r="98" spans="1:13">
      <c r="A98" s="18">
        <f>IF(D98="","",ROW()-3)</f>
        <v/>
      </c>
      <c r="K98" s="12">
        <f>IF(I98="","",I98-J98)</f>
        <v/>
      </c>
      <c r="M98" s="18">
        <f>IF(OR(B98="",L98="Entregado",L98="Cancelado"),"",B98-TODAY())</f>
        <v/>
      </c>
    </row>
    <row r="99" spans="1:13">
      <c r="A99" s="18">
        <f>IF(D99="","",ROW()-3)</f>
        <v/>
      </c>
      <c r="K99" s="12">
        <f>IF(I99="","",I99-J99)</f>
        <v/>
      </c>
      <c r="M99" s="18">
        <f>IF(OR(B99="",L99="Entregado",L99="Cancelado"),"",B99-TODAY())</f>
        <v/>
      </c>
    </row>
    <row r="100" spans="1:13">
      <c r="A100" s="18">
        <f>IF(D100="","",ROW()-3)</f>
        <v/>
      </c>
      <c r="K100" s="12">
        <f>IF(I100="","",I100-J100)</f>
        <v/>
      </c>
      <c r="M100" s="18">
        <f>IF(OR(B100="",L100="Entregado",L100="Cancelado"),"",B100-TODAY())</f>
        <v/>
      </c>
    </row>
    <row r="101" spans="1:13">
      <c r="A101" s="18">
        <f>IF(D101="","",ROW()-3)</f>
        <v/>
      </c>
      <c r="K101" s="12">
        <f>IF(I101="","",I101-J101)</f>
        <v/>
      </c>
      <c r="M101" s="18">
        <f>IF(OR(B101="",L101="Entregado",L101="Cancelado"),"",B101-TODAY())</f>
        <v/>
      </c>
    </row>
    <row r="102" spans="1:13">
      <c r="A102" s="18">
        <f>IF(D102="","",ROW()-3)</f>
        <v/>
      </c>
      <c r="K102" s="12">
        <f>IF(I102="","",I102-J102)</f>
        <v/>
      </c>
      <c r="M102" s="18">
        <f>IF(OR(B102="",L102="Entregado",L102="Cancelado"),"",B102-TODAY())</f>
        <v/>
      </c>
    </row>
    <row r="103" spans="1:13">
      <c r="A103" s="18">
        <f>IF(D103="","",ROW()-3)</f>
        <v/>
      </c>
      <c r="K103" s="12">
        <f>IF(I103="","",I103-J103)</f>
        <v/>
      </c>
      <c r="M103" s="18">
        <f>IF(OR(B103="",L103="Entregado",L103="Cancelado"),"",B103-TODAY())</f>
        <v/>
      </c>
    </row>
    <row r="104" spans="1:13">
      <c r="A104" s="18">
        <f>IF(D104="","",ROW()-3)</f>
        <v/>
      </c>
      <c r="K104" s="12">
        <f>IF(I104="","",I104-J104)</f>
        <v/>
      </c>
      <c r="M104" s="18">
        <f>IF(OR(B104="",L104="Entregado",L104="Cancelado"),"",B104-TODAY())</f>
        <v/>
      </c>
    </row>
    <row r="105" spans="1:13">
      <c r="A105" s="18">
        <f>IF(D105="","",ROW()-3)</f>
        <v/>
      </c>
      <c r="K105" s="12">
        <f>IF(I105="","",I105-J105)</f>
        <v/>
      </c>
      <c r="M105" s="18">
        <f>IF(OR(B105="",L105="Entregado",L105="Cancelado"),"",B105-TODAY())</f>
        <v/>
      </c>
    </row>
    <row r="106" spans="1:13">
      <c r="A106" s="18">
        <f>IF(D106="","",ROW()-3)</f>
        <v/>
      </c>
      <c r="K106" s="12">
        <f>IF(I106="","",I106-J106)</f>
        <v/>
      </c>
      <c r="M106" s="18">
        <f>IF(OR(B106="",L106="Entregado",L106="Cancelado"),"",B106-TODAY())</f>
        <v/>
      </c>
    </row>
    <row r="107" spans="1:13">
      <c r="A107" s="18">
        <f>IF(D107="","",ROW()-3)</f>
        <v/>
      </c>
      <c r="K107" s="12">
        <f>IF(I107="","",I107-J107)</f>
        <v/>
      </c>
      <c r="M107" s="18">
        <f>IF(OR(B107="",L107="Entregado",L107="Cancelado"),"",B107-TODAY())</f>
        <v/>
      </c>
    </row>
    <row r="108" spans="1:13">
      <c r="A108" s="18">
        <f>IF(D108="","",ROW()-3)</f>
        <v/>
      </c>
      <c r="K108" s="12">
        <f>IF(I108="","",I108-J108)</f>
        <v/>
      </c>
      <c r="M108" s="18">
        <f>IF(OR(B108="",L108="Entregado",L108="Cancelado"),"",B108-TODAY())</f>
        <v/>
      </c>
    </row>
    <row r="109" spans="1:13">
      <c r="A109" s="18">
        <f>IF(D109="","",ROW()-3)</f>
        <v/>
      </c>
      <c r="K109" s="12">
        <f>IF(I109="","",I109-J109)</f>
        <v/>
      </c>
      <c r="M109" s="18">
        <f>IF(OR(B109="",L109="Entregado",L109="Cancelado"),"",B109-TODAY())</f>
        <v/>
      </c>
    </row>
    <row r="110" spans="1:13">
      <c r="A110" s="18">
        <f>IF(D110="","",ROW()-3)</f>
        <v/>
      </c>
      <c r="K110" s="12">
        <f>IF(I110="","",I110-J110)</f>
        <v/>
      </c>
      <c r="M110" s="18">
        <f>IF(OR(B110="",L110="Entregado",L110="Cancelado"),"",B110-TODAY())</f>
        <v/>
      </c>
    </row>
    <row r="111" spans="1:13">
      <c r="A111" s="18">
        <f>IF(D111="","",ROW()-3)</f>
        <v/>
      </c>
      <c r="K111" s="12">
        <f>IF(I111="","",I111-J111)</f>
        <v/>
      </c>
      <c r="M111" s="18">
        <f>IF(OR(B111="",L111="Entregado",L111="Cancelado"),"",B111-TODAY())</f>
        <v/>
      </c>
    </row>
    <row r="112" spans="1:13">
      <c r="A112" s="18">
        <f>IF(D112="","",ROW()-3)</f>
        <v/>
      </c>
      <c r="K112" s="12">
        <f>IF(I112="","",I112-J112)</f>
        <v/>
      </c>
      <c r="M112" s="18">
        <f>IF(OR(B112="",L112="Entregado",L112="Cancelado"),"",B112-TODAY())</f>
        <v/>
      </c>
    </row>
    <row r="113" spans="1:13">
      <c r="A113" s="18">
        <f>IF(D113="","",ROW()-3)</f>
        <v/>
      </c>
      <c r="K113" s="12">
        <f>IF(I113="","",I113-J113)</f>
        <v/>
      </c>
      <c r="M113" s="18">
        <f>IF(OR(B113="",L113="Entregado",L113="Cancelado"),"",B113-TODAY())</f>
        <v/>
      </c>
    </row>
    <row r="114" spans="1:13">
      <c r="A114" s="18">
        <f>IF(D114="","",ROW()-3)</f>
        <v/>
      </c>
      <c r="K114" s="12">
        <f>IF(I114="","",I114-J114)</f>
        <v/>
      </c>
      <c r="M114" s="18">
        <f>IF(OR(B114="",L114="Entregado",L114="Cancelado"),"",B114-TODAY())</f>
        <v/>
      </c>
    </row>
    <row r="115" spans="1:13">
      <c r="A115" s="18">
        <f>IF(D115="","",ROW()-3)</f>
        <v/>
      </c>
      <c r="K115" s="12">
        <f>IF(I115="","",I115-J115)</f>
        <v/>
      </c>
      <c r="M115" s="18">
        <f>IF(OR(B115="",L115="Entregado",L115="Cancelado"),"",B115-TODAY())</f>
        <v/>
      </c>
    </row>
    <row r="116" spans="1:13">
      <c r="A116" s="18">
        <f>IF(D116="","",ROW()-3)</f>
        <v/>
      </c>
      <c r="K116" s="12">
        <f>IF(I116="","",I116-J116)</f>
        <v/>
      </c>
      <c r="M116" s="18">
        <f>IF(OR(B116="",L116="Entregado",L116="Cancelado"),"",B116-TODAY())</f>
        <v/>
      </c>
    </row>
    <row r="117" spans="1:13">
      <c r="A117" s="18">
        <f>IF(D117="","",ROW()-3)</f>
        <v/>
      </c>
      <c r="K117" s="12">
        <f>IF(I117="","",I117-J117)</f>
        <v/>
      </c>
      <c r="M117" s="18">
        <f>IF(OR(B117="",L117="Entregado",L117="Cancelado"),"",B117-TODAY())</f>
        <v/>
      </c>
    </row>
    <row r="118" spans="1:13">
      <c r="A118" s="18">
        <f>IF(D118="","",ROW()-3)</f>
        <v/>
      </c>
      <c r="K118" s="12">
        <f>IF(I118="","",I118-J118)</f>
        <v/>
      </c>
      <c r="M118" s="18">
        <f>IF(OR(B118="",L118="Entregado",L118="Cancelado"),"",B118-TODAY())</f>
        <v/>
      </c>
    </row>
    <row r="119" spans="1:13">
      <c r="A119" s="18">
        <f>IF(D119="","",ROW()-3)</f>
        <v/>
      </c>
      <c r="K119" s="12">
        <f>IF(I119="","",I119-J119)</f>
        <v/>
      </c>
      <c r="M119" s="18">
        <f>IF(OR(B119="",L119="Entregado",L119="Cancelado"),"",B119-TODAY())</f>
        <v/>
      </c>
    </row>
    <row r="120" spans="1:13">
      <c r="A120" s="18">
        <f>IF(D120="","",ROW()-3)</f>
        <v/>
      </c>
      <c r="K120" s="12">
        <f>IF(I120="","",I120-J120)</f>
        <v/>
      </c>
      <c r="M120" s="18">
        <f>IF(OR(B120="",L120="Entregado",L120="Cancelado"),"",B120-TODAY())</f>
        <v/>
      </c>
    </row>
    <row r="121" spans="1:13">
      <c r="A121" s="18">
        <f>IF(D121="","",ROW()-3)</f>
        <v/>
      </c>
      <c r="K121" s="12">
        <f>IF(I121="","",I121-J121)</f>
        <v/>
      </c>
      <c r="M121" s="18">
        <f>IF(OR(B121="",L121="Entregado",L121="Cancelado"),"",B121-TODAY())</f>
        <v/>
      </c>
    </row>
    <row r="122" spans="1:13">
      <c r="A122" s="18">
        <f>IF(D122="","",ROW()-3)</f>
        <v/>
      </c>
      <c r="K122" s="12">
        <f>IF(I122="","",I122-J122)</f>
        <v/>
      </c>
      <c r="M122" s="18">
        <f>IF(OR(B122="",L122="Entregado",L122="Cancelado"),"",B122-TODAY())</f>
        <v/>
      </c>
    </row>
    <row r="123" spans="1:13">
      <c r="A123" s="18">
        <f>IF(D123="","",ROW()-3)</f>
        <v/>
      </c>
      <c r="K123" s="12">
        <f>IF(I123="","",I123-J123)</f>
        <v/>
      </c>
      <c r="M123" s="18">
        <f>IF(OR(B123="",L123="Entregado",L123="Cancelado"),"",B123-TODAY())</f>
        <v/>
      </c>
    </row>
    <row r="124" spans="1:13">
      <c r="A124" s="18">
        <f>IF(D124="","",ROW()-3)</f>
        <v/>
      </c>
      <c r="K124" s="12">
        <f>IF(I124="","",I124-J124)</f>
        <v/>
      </c>
      <c r="M124" s="18">
        <f>IF(OR(B124="",L124="Entregado",L124="Cancelado"),"",B124-TODAY())</f>
        <v/>
      </c>
    </row>
    <row r="125" spans="1:13">
      <c r="A125" s="18">
        <f>IF(D125="","",ROW()-3)</f>
        <v/>
      </c>
      <c r="K125" s="12">
        <f>IF(I125="","",I125-J125)</f>
        <v/>
      </c>
      <c r="M125" s="18">
        <f>IF(OR(B125="",L125="Entregado",L125="Cancelado"),"",B125-TODAY())</f>
        <v/>
      </c>
    </row>
    <row r="126" spans="1:13">
      <c r="A126" s="18">
        <f>IF(D126="","",ROW()-3)</f>
        <v/>
      </c>
      <c r="K126" s="12">
        <f>IF(I126="","",I126-J126)</f>
        <v/>
      </c>
      <c r="M126" s="18">
        <f>IF(OR(B126="",L126="Entregado",L126="Cancelado"),"",B126-TODAY())</f>
        <v/>
      </c>
    </row>
    <row r="127" spans="1:13">
      <c r="A127" s="18">
        <f>IF(D127="","",ROW()-3)</f>
        <v/>
      </c>
      <c r="K127" s="12">
        <f>IF(I127="","",I127-J127)</f>
        <v/>
      </c>
      <c r="M127" s="18">
        <f>IF(OR(B127="",L127="Entregado",L127="Cancelado"),"",B127-TODAY())</f>
        <v/>
      </c>
    </row>
    <row r="128" spans="1:13">
      <c r="A128" s="18">
        <f>IF(D128="","",ROW()-3)</f>
        <v/>
      </c>
      <c r="K128" s="12">
        <f>IF(I128="","",I128-J128)</f>
        <v/>
      </c>
      <c r="M128" s="18">
        <f>IF(OR(B128="",L128="Entregado",L128="Cancelado"),"",B128-TODAY())</f>
        <v/>
      </c>
    </row>
    <row r="129" spans="1:13">
      <c r="A129" s="18">
        <f>IF(D129="","",ROW()-3)</f>
        <v/>
      </c>
      <c r="K129" s="12">
        <f>IF(I129="","",I129-J129)</f>
        <v/>
      </c>
      <c r="M129" s="18">
        <f>IF(OR(B129="",L129="Entregado",L129="Cancelado"),"",B129-TODAY())</f>
        <v/>
      </c>
    </row>
    <row r="130" spans="1:13">
      <c r="A130" s="18">
        <f>IF(D130="","",ROW()-3)</f>
        <v/>
      </c>
      <c r="K130" s="12">
        <f>IF(I130="","",I130-J130)</f>
        <v/>
      </c>
      <c r="M130" s="18">
        <f>IF(OR(B130="",L130="Entregado",L130="Cancelado"),"",B130-TODAY())</f>
        <v/>
      </c>
    </row>
    <row r="131" spans="1:13">
      <c r="A131" s="18">
        <f>IF(D131="","",ROW()-3)</f>
        <v/>
      </c>
      <c r="K131" s="12">
        <f>IF(I131="","",I131-J131)</f>
        <v/>
      </c>
      <c r="M131" s="18">
        <f>IF(OR(B131="",L131="Entregado",L131="Cancelado"),"",B131-TODAY())</f>
        <v/>
      </c>
    </row>
    <row r="132" spans="1:13">
      <c r="A132" s="18">
        <f>IF(D132="","",ROW()-3)</f>
        <v/>
      </c>
      <c r="K132" s="12">
        <f>IF(I132="","",I132-J132)</f>
        <v/>
      </c>
      <c r="M132" s="18">
        <f>IF(OR(B132="",L132="Entregado",L132="Cancelado"),"",B132-TODAY())</f>
        <v/>
      </c>
    </row>
    <row r="133" spans="1:13">
      <c r="A133" s="18">
        <f>IF(D133="","",ROW()-3)</f>
        <v/>
      </c>
      <c r="K133" s="12">
        <f>IF(I133="","",I133-J133)</f>
        <v/>
      </c>
      <c r="M133" s="18">
        <f>IF(OR(B133="",L133="Entregado",L133="Cancelado"),"",B133-TODAY())</f>
        <v/>
      </c>
    </row>
    <row r="134" spans="1:13">
      <c r="A134" s="18">
        <f>IF(D134="","",ROW()-3)</f>
        <v/>
      </c>
      <c r="K134" s="12">
        <f>IF(I134="","",I134-J134)</f>
        <v/>
      </c>
      <c r="M134" s="18">
        <f>IF(OR(B134="",L134="Entregado",L134="Cancelado"),"",B134-TODAY())</f>
        <v/>
      </c>
    </row>
    <row r="135" spans="1:13">
      <c r="A135" s="18">
        <f>IF(D135="","",ROW()-3)</f>
        <v/>
      </c>
      <c r="K135" s="12">
        <f>IF(I135="","",I135-J135)</f>
        <v/>
      </c>
      <c r="M135" s="18">
        <f>IF(OR(B135="",L135="Entregado",L135="Cancelado"),"",B135-TODAY())</f>
        <v/>
      </c>
    </row>
    <row r="136" spans="1:13">
      <c r="A136" s="18">
        <f>IF(D136="","",ROW()-3)</f>
        <v/>
      </c>
      <c r="K136" s="12">
        <f>IF(I136="","",I136-J136)</f>
        <v/>
      </c>
      <c r="M136" s="18">
        <f>IF(OR(B136="",L136="Entregado",L136="Cancelado"),"",B136-TODAY())</f>
        <v/>
      </c>
    </row>
    <row r="137" spans="1:13">
      <c r="A137" s="18">
        <f>IF(D137="","",ROW()-3)</f>
        <v/>
      </c>
      <c r="K137" s="12">
        <f>IF(I137="","",I137-J137)</f>
        <v/>
      </c>
      <c r="M137" s="18">
        <f>IF(OR(B137="",L137="Entregado",L137="Cancelado"),"",B137-TODAY())</f>
        <v/>
      </c>
    </row>
    <row r="138" spans="1:13">
      <c r="A138" s="18">
        <f>IF(D138="","",ROW()-3)</f>
        <v/>
      </c>
      <c r="K138" s="12">
        <f>IF(I138="","",I138-J138)</f>
        <v/>
      </c>
      <c r="M138" s="18">
        <f>IF(OR(B138="",L138="Entregado",L138="Cancelado"),"",B138-TODAY())</f>
        <v/>
      </c>
    </row>
    <row r="139" spans="1:13">
      <c r="A139" s="18">
        <f>IF(D139="","",ROW()-3)</f>
        <v/>
      </c>
      <c r="K139" s="12">
        <f>IF(I139="","",I139-J139)</f>
        <v/>
      </c>
      <c r="M139" s="18">
        <f>IF(OR(B139="",L139="Entregado",L139="Cancelado"),"",B139-TODAY())</f>
        <v/>
      </c>
    </row>
    <row r="140" spans="1:13">
      <c r="A140" s="18">
        <f>IF(D140="","",ROW()-3)</f>
        <v/>
      </c>
      <c r="K140" s="12">
        <f>IF(I140="","",I140-J140)</f>
        <v/>
      </c>
      <c r="M140" s="18">
        <f>IF(OR(B140="",L140="Entregado",L140="Cancelado"),"",B140-TODAY())</f>
        <v/>
      </c>
    </row>
    <row r="141" spans="1:13">
      <c r="A141" s="18">
        <f>IF(D141="","",ROW()-3)</f>
        <v/>
      </c>
      <c r="K141" s="12">
        <f>IF(I141="","",I141-J141)</f>
        <v/>
      </c>
      <c r="M141" s="18">
        <f>IF(OR(B141="",L141="Entregado",L141="Cancelado"),"",B141-TODAY())</f>
        <v/>
      </c>
    </row>
    <row r="142" spans="1:13">
      <c r="A142" s="18">
        <f>IF(D142="","",ROW()-3)</f>
        <v/>
      </c>
      <c r="K142" s="12">
        <f>IF(I142="","",I142-J142)</f>
        <v/>
      </c>
      <c r="M142" s="18">
        <f>IF(OR(B142="",L142="Entregado",L142="Cancelado"),"",B142-TODAY())</f>
        <v/>
      </c>
    </row>
    <row r="143" spans="1:13">
      <c r="A143" s="18">
        <f>IF(D143="","",ROW()-3)</f>
        <v/>
      </c>
      <c r="K143" s="12">
        <f>IF(I143="","",I143-J143)</f>
        <v/>
      </c>
      <c r="M143" s="18">
        <f>IF(OR(B143="",L143="Entregado",L143="Cancelado"),"",B143-TODAY())</f>
        <v/>
      </c>
    </row>
    <row r="144" spans="1:13">
      <c r="A144" s="18">
        <f>IF(D144="","",ROW()-3)</f>
        <v/>
      </c>
      <c r="K144" s="12">
        <f>IF(I144="","",I144-J144)</f>
        <v/>
      </c>
      <c r="M144" s="18">
        <f>IF(OR(B144="",L144="Entregado",L144="Cancelado"),"",B144-TODAY())</f>
        <v/>
      </c>
    </row>
    <row r="145" spans="1:13">
      <c r="A145" s="18">
        <f>IF(D145="","",ROW()-3)</f>
        <v/>
      </c>
      <c r="K145" s="12">
        <f>IF(I145="","",I145-J145)</f>
        <v/>
      </c>
      <c r="M145" s="18">
        <f>IF(OR(B145="",L145="Entregado",L145="Cancelado"),"",B145-TODAY())</f>
        <v/>
      </c>
    </row>
    <row r="146" spans="1:13">
      <c r="A146" s="18">
        <f>IF(D146="","",ROW()-3)</f>
        <v/>
      </c>
      <c r="K146" s="12">
        <f>IF(I146="","",I146-J146)</f>
        <v/>
      </c>
      <c r="M146" s="18">
        <f>IF(OR(B146="",L146="Entregado",L146="Cancelado"),"",B146-TODAY())</f>
        <v/>
      </c>
    </row>
    <row r="147" spans="1:13">
      <c r="A147" s="18">
        <f>IF(D147="","",ROW()-3)</f>
        <v/>
      </c>
      <c r="K147" s="12">
        <f>IF(I147="","",I147-J147)</f>
        <v/>
      </c>
      <c r="M147" s="18">
        <f>IF(OR(B147="",L147="Entregado",L147="Cancelado"),"",B147-TODAY())</f>
        <v/>
      </c>
    </row>
    <row r="148" spans="1:13">
      <c r="A148" s="18">
        <f>IF(D148="","",ROW()-3)</f>
        <v/>
      </c>
      <c r="K148" s="12">
        <f>IF(I148="","",I148-J148)</f>
        <v/>
      </c>
      <c r="M148" s="18">
        <f>IF(OR(B148="",L148="Entregado",L148="Cancelado"),"",B148-TODAY())</f>
        <v/>
      </c>
    </row>
    <row r="149" spans="1:13">
      <c r="A149" s="18">
        <f>IF(D149="","",ROW()-3)</f>
        <v/>
      </c>
      <c r="K149" s="12">
        <f>IF(I149="","",I149-J149)</f>
        <v/>
      </c>
      <c r="M149" s="18">
        <f>IF(OR(B149="",L149="Entregado",L149="Cancelado"),"",B149-TODAY())</f>
        <v/>
      </c>
    </row>
    <row r="150" spans="1:13">
      <c r="A150" s="18">
        <f>IF(D150="","",ROW()-3)</f>
        <v/>
      </c>
      <c r="K150" s="12">
        <f>IF(I150="","",I150-J150)</f>
        <v/>
      </c>
      <c r="M150" s="18">
        <f>IF(OR(B150="",L150="Entregado",L150="Cancelado"),"",B150-TODAY())</f>
        <v/>
      </c>
    </row>
    <row r="151" spans="1:13">
      <c r="A151" s="18">
        <f>IF(D151="","",ROW()-3)</f>
        <v/>
      </c>
      <c r="K151" s="12">
        <f>IF(I151="","",I151-J151)</f>
        <v/>
      </c>
      <c r="M151" s="18">
        <f>IF(OR(B151="",L151="Entregado",L151="Cancelado"),"",B151-TODAY())</f>
        <v/>
      </c>
    </row>
    <row r="152" spans="1:13">
      <c r="A152" s="18">
        <f>IF(D152="","",ROW()-3)</f>
        <v/>
      </c>
      <c r="K152" s="12">
        <f>IF(I152="","",I152-J152)</f>
        <v/>
      </c>
      <c r="M152" s="18">
        <f>IF(OR(B152="",L152="Entregado",L152="Cancelado"),"",B152-TODAY())</f>
        <v/>
      </c>
    </row>
    <row r="153" spans="1:13">
      <c r="A153" s="18">
        <f>IF(D153="","",ROW()-3)</f>
        <v/>
      </c>
      <c r="K153" s="12">
        <f>IF(I153="","",I153-J153)</f>
        <v/>
      </c>
      <c r="M153" s="18">
        <f>IF(OR(B153="",L153="Entregado",L153="Cancelado"),"",B153-TODAY())</f>
        <v/>
      </c>
    </row>
    <row r="154" spans="1:13">
      <c r="A154" s="18">
        <f>IF(D154="","",ROW()-3)</f>
        <v/>
      </c>
      <c r="K154" s="12">
        <f>IF(I154="","",I154-J154)</f>
        <v/>
      </c>
      <c r="M154" s="18">
        <f>IF(OR(B154="",L154="Entregado",L154="Cancelado"),"",B154-TODAY())</f>
        <v/>
      </c>
    </row>
    <row r="155" spans="1:13">
      <c r="A155" s="18">
        <f>IF(D155="","",ROW()-3)</f>
        <v/>
      </c>
      <c r="K155" s="12">
        <f>IF(I155="","",I155-J155)</f>
        <v/>
      </c>
      <c r="M155" s="18">
        <f>IF(OR(B155="",L155="Entregado",L155="Cancelado"),"",B155-TODAY())</f>
        <v/>
      </c>
    </row>
    <row r="156" spans="1:13">
      <c r="A156" s="18">
        <f>IF(D156="","",ROW()-3)</f>
        <v/>
      </c>
      <c r="K156" s="12">
        <f>IF(I156="","",I156-J156)</f>
        <v/>
      </c>
      <c r="M156" s="18">
        <f>IF(OR(B156="",L156="Entregado",L156="Cancelado"),"",B156-TODAY())</f>
        <v/>
      </c>
    </row>
    <row r="157" spans="1:13">
      <c r="A157" s="18">
        <f>IF(D157="","",ROW()-3)</f>
        <v/>
      </c>
      <c r="K157" s="12">
        <f>IF(I157="","",I157-J157)</f>
        <v/>
      </c>
      <c r="M157" s="18">
        <f>IF(OR(B157="",L157="Entregado",L157="Cancelado"),"",B157-TODAY())</f>
        <v/>
      </c>
    </row>
    <row r="158" spans="1:13">
      <c r="A158" s="18">
        <f>IF(D158="","",ROW()-3)</f>
        <v/>
      </c>
      <c r="K158" s="12">
        <f>IF(I158="","",I158-J158)</f>
        <v/>
      </c>
      <c r="M158" s="18">
        <f>IF(OR(B158="",L158="Entregado",L158="Cancelado"),"",B158-TODAY())</f>
        <v/>
      </c>
    </row>
    <row r="159" spans="1:13">
      <c r="A159" s="18">
        <f>IF(D159="","",ROW()-3)</f>
        <v/>
      </c>
      <c r="K159" s="12">
        <f>IF(I159="","",I159-J159)</f>
        <v/>
      </c>
      <c r="M159" s="18">
        <f>IF(OR(B159="",L159="Entregado",L159="Cancelado"),"",B159-TODAY())</f>
        <v/>
      </c>
    </row>
    <row r="160" spans="1:13">
      <c r="A160" s="18">
        <f>IF(D160="","",ROW()-3)</f>
        <v/>
      </c>
      <c r="K160" s="12">
        <f>IF(I160="","",I160-J160)</f>
        <v/>
      </c>
      <c r="M160" s="18">
        <f>IF(OR(B160="",L160="Entregado",L160="Cancelado"),"",B160-TODAY())</f>
        <v/>
      </c>
    </row>
    <row r="161" spans="1:13">
      <c r="A161" s="18">
        <f>IF(D161="","",ROW()-3)</f>
        <v/>
      </c>
      <c r="K161" s="12">
        <f>IF(I161="","",I161-J161)</f>
        <v/>
      </c>
      <c r="M161" s="18">
        <f>IF(OR(B161="",L161="Entregado",L161="Cancelado"),"",B161-TODAY())</f>
        <v/>
      </c>
    </row>
    <row r="162" spans="1:13">
      <c r="A162" s="18">
        <f>IF(D162="","",ROW()-3)</f>
        <v/>
      </c>
      <c r="K162" s="12">
        <f>IF(I162="","",I162-J162)</f>
        <v/>
      </c>
      <c r="M162" s="18">
        <f>IF(OR(B162="",L162="Entregado",L162="Cancelado"),"",B162-TODAY())</f>
        <v/>
      </c>
    </row>
    <row r="163" spans="1:13">
      <c r="A163" s="18">
        <f>IF(D163="","",ROW()-3)</f>
        <v/>
      </c>
      <c r="K163" s="12">
        <f>IF(I163="","",I163-J163)</f>
        <v/>
      </c>
      <c r="M163" s="18">
        <f>IF(OR(B163="",L163="Entregado",L163="Cancelado"),"",B163-TODAY())</f>
        <v/>
      </c>
    </row>
    <row r="164" spans="1:13">
      <c r="A164" s="18">
        <f>IF(D164="","",ROW()-3)</f>
        <v/>
      </c>
      <c r="K164" s="12">
        <f>IF(I164="","",I164-J164)</f>
        <v/>
      </c>
      <c r="M164" s="18">
        <f>IF(OR(B164="",L164="Entregado",L164="Cancelado"),"",B164-TODAY())</f>
        <v/>
      </c>
    </row>
    <row r="165" spans="1:13">
      <c r="A165" s="18">
        <f>IF(D165="","",ROW()-3)</f>
        <v/>
      </c>
      <c r="K165" s="12">
        <f>IF(I165="","",I165-J165)</f>
        <v/>
      </c>
      <c r="M165" s="18">
        <f>IF(OR(B165="",L165="Entregado",L165="Cancelado"),"",B165-TODAY())</f>
        <v/>
      </c>
    </row>
    <row r="166" spans="1:13">
      <c r="A166" s="18">
        <f>IF(D166="","",ROW()-3)</f>
        <v/>
      </c>
      <c r="K166" s="12">
        <f>IF(I166="","",I166-J166)</f>
        <v/>
      </c>
      <c r="M166" s="18">
        <f>IF(OR(B166="",L166="Entregado",L166="Cancelado"),"",B166-TODAY())</f>
        <v/>
      </c>
    </row>
    <row r="167" spans="1:13">
      <c r="A167" s="18">
        <f>IF(D167="","",ROW()-3)</f>
        <v/>
      </c>
      <c r="K167" s="12">
        <f>IF(I167="","",I167-J167)</f>
        <v/>
      </c>
      <c r="M167" s="18">
        <f>IF(OR(B167="",L167="Entregado",L167="Cancelado"),"",B167-TODAY())</f>
        <v/>
      </c>
    </row>
    <row r="168" spans="1:13">
      <c r="A168" s="18">
        <f>IF(D168="","",ROW()-3)</f>
        <v/>
      </c>
      <c r="K168" s="12">
        <f>IF(I168="","",I168-J168)</f>
        <v/>
      </c>
      <c r="M168" s="18">
        <f>IF(OR(B168="",L168="Entregado",L168="Cancelado"),"",B168-TODAY())</f>
        <v/>
      </c>
    </row>
    <row r="169" spans="1:13">
      <c r="A169" s="18">
        <f>IF(D169="","",ROW()-3)</f>
        <v/>
      </c>
      <c r="K169" s="12">
        <f>IF(I169="","",I169-J169)</f>
        <v/>
      </c>
      <c r="M169" s="18">
        <f>IF(OR(B169="",L169="Entregado",L169="Cancelado"),"",B169-TODAY())</f>
        <v/>
      </c>
    </row>
    <row r="170" spans="1:13">
      <c r="A170" s="18">
        <f>IF(D170="","",ROW()-3)</f>
        <v/>
      </c>
      <c r="K170" s="12">
        <f>IF(I170="","",I170-J170)</f>
        <v/>
      </c>
      <c r="M170" s="18">
        <f>IF(OR(B170="",L170="Entregado",L170="Cancelado"),"",B170-TODAY())</f>
        <v/>
      </c>
    </row>
    <row r="171" spans="1:13">
      <c r="A171" s="18">
        <f>IF(D171="","",ROW()-3)</f>
        <v/>
      </c>
      <c r="K171" s="12">
        <f>IF(I171="","",I171-J171)</f>
        <v/>
      </c>
      <c r="M171" s="18">
        <f>IF(OR(B171="",L171="Entregado",L171="Cancelado"),"",B171-TODAY())</f>
        <v/>
      </c>
    </row>
    <row r="172" spans="1:13">
      <c r="A172" s="18">
        <f>IF(D172="","",ROW()-3)</f>
        <v/>
      </c>
      <c r="K172" s="12">
        <f>IF(I172="","",I172-J172)</f>
        <v/>
      </c>
      <c r="M172" s="18">
        <f>IF(OR(B172="",L172="Entregado",L172="Cancelado"),"",B172-TODAY())</f>
        <v/>
      </c>
    </row>
    <row r="173" spans="1:13">
      <c r="A173" s="18">
        <f>IF(D173="","",ROW()-3)</f>
        <v/>
      </c>
      <c r="K173" s="12">
        <f>IF(I173="","",I173-J173)</f>
        <v/>
      </c>
      <c r="M173" s="18">
        <f>IF(OR(B173="",L173="Entregado",L173="Cancelado"),"",B173-TODAY())</f>
        <v/>
      </c>
    </row>
    <row r="174" spans="1:13">
      <c r="A174" s="18">
        <f>IF(D174="","",ROW()-3)</f>
        <v/>
      </c>
      <c r="K174" s="12">
        <f>IF(I174="","",I174-J174)</f>
        <v/>
      </c>
      <c r="M174" s="18">
        <f>IF(OR(B174="",L174="Entregado",L174="Cancelado"),"",B174-TODAY())</f>
        <v/>
      </c>
    </row>
    <row r="175" spans="1:13">
      <c r="A175" s="18">
        <f>IF(D175="","",ROW()-3)</f>
        <v/>
      </c>
      <c r="K175" s="12">
        <f>IF(I175="","",I175-J175)</f>
        <v/>
      </c>
      <c r="M175" s="18">
        <f>IF(OR(B175="",L175="Entregado",L175="Cancelado"),"",B175-TODAY())</f>
        <v/>
      </c>
    </row>
    <row r="176" spans="1:13">
      <c r="A176" s="18">
        <f>IF(D176="","",ROW()-3)</f>
        <v/>
      </c>
      <c r="K176" s="12">
        <f>IF(I176="","",I176-J176)</f>
        <v/>
      </c>
      <c r="M176" s="18">
        <f>IF(OR(B176="",L176="Entregado",L176="Cancelado"),"",B176-TODAY())</f>
        <v/>
      </c>
    </row>
    <row r="177" spans="1:13">
      <c r="A177" s="18">
        <f>IF(D177="","",ROW()-3)</f>
        <v/>
      </c>
      <c r="K177" s="12">
        <f>IF(I177="","",I177-J177)</f>
        <v/>
      </c>
      <c r="M177" s="18">
        <f>IF(OR(B177="",L177="Entregado",L177="Cancelado"),"",B177-TODAY())</f>
        <v/>
      </c>
    </row>
    <row r="178" spans="1:13">
      <c r="A178" s="18">
        <f>IF(D178="","",ROW()-3)</f>
        <v/>
      </c>
      <c r="K178" s="12">
        <f>IF(I178="","",I178-J178)</f>
        <v/>
      </c>
      <c r="M178" s="18">
        <f>IF(OR(B178="",L178="Entregado",L178="Cancelado"),"",B178-TODAY())</f>
        <v/>
      </c>
    </row>
    <row r="179" spans="1:13">
      <c r="A179" s="18">
        <f>IF(D179="","",ROW()-3)</f>
        <v/>
      </c>
      <c r="K179" s="12">
        <f>IF(I179="","",I179-J179)</f>
        <v/>
      </c>
      <c r="M179" s="18">
        <f>IF(OR(B179="",L179="Entregado",L179="Cancelado"),"",B179-TODAY())</f>
        <v/>
      </c>
    </row>
    <row r="180" spans="1:13">
      <c r="A180" s="18">
        <f>IF(D180="","",ROW()-3)</f>
        <v/>
      </c>
      <c r="K180" s="12">
        <f>IF(I180="","",I180-J180)</f>
        <v/>
      </c>
      <c r="M180" s="18">
        <f>IF(OR(B180="",L180="Entregado",L180="Cancelado"),"",B180-TODAY())</f>
        <v/>
      </c>
    </row>
    <row r="181" spans="1:13">
      <c r="A181" s="18">
        <f>IF(D181="","",ROW()-3)</f>
        <v/>
      </c>
      <c r="K181" s="12">
        <f>IF(I181="","",I181-J181)</f>
        <v/>
      </c>
      <c r="M181" s="18">
        <f>IF(OR(B181="",L181="Entregado",L181="Cancelado"),"",B181-TODAY())</f>
        <v/>
      </c>
    </row>
    <row r="182" spans="1:13">
      <c r="A182" s="18">
        <f>IF(D182="","",ROW()-3)</f>
        <v/>
      </c>
      <c r="K182" s="12">
        <f>IF(I182="","",I182-J182)</f>
        <v/>
      </c>
      <c r="M182" s="18">
        <f>IF(OR(B182="",L182="Entregado",L182="Cancelado"),"",B182-TODAY())</f>
        <v/>
      </c>
    </row>
    <row r="183" spans="1:13">
      <c r="A183" s="18">
        <f>IF(D183="","",ROW()-3)</f>
        <v/>
      </c>
      <c r="K183" s="12">
        <f>IF(I183="","",I183-J183)</f>
        <v/>
      </c>
      <c r="M183" s="18">
        <f>IF(OR(B183="",L183="Entregado",L183="Cancelado"),"",B183-TODAY())</f>
        <v/>
      </c>
    </row>
    <row r="184" spans="1:13">
      <c r="A184" s="18">
        <f>IF(D184="","",ROW()-3)</f>
        <v/>
      </c>
      <c r="K184" s="12">
        <f>IF(I184="","",I184-J184)</f>
        <v/>
      </c>
      <c r="M184" s="18">
        <f>IF(OR(B184="",L184="Entregado",L184="Cancelado"),"",B184-TODAY())</f>
        <v/>
      </c>
    </row>
    <row r="185" spans="1:13">
      <c r="A185" s="18">
        <f>IF(D185="","",ROW()-3)</f>
        <v/>
      </c>
      <c r="K185" s="12">
        <f>IF(I185="","",I185-J185)</f>
        <v/>
      </c>
      <c r="M185" s="18">
        <f>IF(OR(B185="",L185="Entregado",L185="Cancelado"),"",B185-TODAY())</f>
        <v/>
      </c>
    </row>
    <row r="186" spans="1:13">
      <c r="A186" s="18">
        <f>IF(D186="","",ROW()-3)</f>
        <v/>
      </c>
      <c r="K186" s="12">
        <f>IF(I186="","",I186-J186)</f>
        <v/>
      </c>
      <c r="M186" s="18">
        <f>IF(OR(B186="",L186="Entregado",L186="Cancelado"),"",B186-TODAY())</f>
        <v/>
      </c>
    </row>
    <row r="187" spans="1:13">
      <c r="A187" s="18">
        <f>IF(D187="","",ROW()-3)</f>
        <v/>
      </c>
      <c r="K187" s="12">
        <f>IF(I187="","",I187-J187)</f>
        <v/>
      </c>
      <c r="M187" s="18">
        <f>IF(OR(B187="",L187="Entregado",L187="Cancelado"),"",B187-TODAY())</f>
        <v/>
      </c>
    </row>
    <row r="188" spans="1:13">
      <c r="A188" s="18">
        <f>IF(D188="","",ROW()-3)</f>
        <v/>
      </c>
      <c r="K188" s="12">
        <f>IF(I188="","",I188-J188)</f>
        <v/>
      </c>
      <c r="M188" s="18">
        <f>IF(OR(B188="",L188="Entregado",L188="Cancelado"),"",B188-TODAY())</f>
        <v/>
      </c>
    </row>
    <row r="189" spans="1:13">
      <c r="A189" s="18">
        <f>IF(D189="","",ROW()-3)</f>
        <v/>
      </c>
      <c r="K189" s="12">
        <f>IF(I189="","",I189-J189)</f>
        <v/>
      </c>
      <c r="M189" s="18">
        <f>IF(OR(B189="",L189="Entregado",L189="Cancelado"),"",B189-TODAY())</f>
        <v/>
      </c>
    </row>
    <row r="190" spans="1:13">
      <c r="A190" s="18">
        <f>IF(D190="","",ROW()-3)</f>
        <v/>
      </c>
      <c r="K190" s="12">
        <f>IF(I190="","",I190-J190)</f>
        <v/>
      </c>
      <c r="M190" s="18">
        <f>IF(OR(B190="",L190="Entregado",L190="Cancelado"),"",B190-TODAY())</f>
        <v/>
      </c>
    </row>
    <row r="191" spans="1:13">
      <c r="A191" s="18">
        <f>IF(D191="","",ROW()-3)</f>
        <v/>
      </c>
      <c r="K191" s="12">
        <f>IF(I191="","",I191-J191)</f>
        <v/>
      </c>
      <c r="M191" s="18">
        <f>IF(OR(B191="",L191="Entregado",L191="Cancelado"),"",B191-TODAY())</f>
        <v/>
      </c>
    </row>
    <row r="192" spans="1:13">
      <c r="A192" s="18">
        <f>IF(D192="","",ROW()-3)</f>
        <v/>
      </c>
      <c r="K192" s="12">
        <f>IF(I192="","",I192-J192)</f>
        <v/>
      </c>
      <c r="M192" s="18">
        <f>IF(OR(B192="",L192="Entregado",L192="Cancelado"),"",B192-TODAY())</f>
        <v/>
      </c>
    </row>
    <row r="193" spans="1:13">
      <c r="A193" s="18">
        <f>IF(D193="","",ROW()-3)</f>
        <v/>
      </c>
      <c r="K193" s="12">
        <f>IF(I193="","",I193-J193)</f>
        <v/>
      </c>
      <c r="M193" s="18">
        <f>IF(OR(B193="",L193="Entregado",L193="Cancelado"),"",B193-TODAY())</f>
        <v/>
      </c>
    </row>
    <row r="194" spans="1:13">
      <c r="A194" s="18">
        <f>IF(D194="","",ROW()-3)</f>
        <v/>
      </c>
      <c r="K194" s="12">
        <f>IF(I194="","",I194-J194)</f>
        <v/>
      </c>
      <c r="M194" s="18">
        <f>IF(OR(B194="",L194="Entregado",L194="Cancelado"),"",B194-TODAY())</f>
        <v/>
      </c>
    </row>
    <row r="195" spans="1:13">
      <c r="A195" s="18">
        <f>IF(D195="","",ROW()-3)</f>
        <v/>
      </c>
      <c r="K195" s="12">
        <f>IF(I195="","",I195-J195)</f>
        <v/>
      </c>
      <c r="M195" s="18">
        <f>IF(OR(B195="",L195="Entregado",L195="Cancelado"),"",B195-TODAY())</f>
        <v/>
      </c>
    </row>
    <row r="196" spans="1:13">
      <c r="A196" s="18">
        <f>IF(D196="","",ROW()-3)</f>
        <v/>
      </c>
      <c r="K196" s="12">
        <f>IF(I196="","",I196-J196)</f>
        <v/>
      </c>
      <c r="M196" s="18">
        <f>IF(OR(B196="",L196="Entregado",L196="Cancelado"),"",B196-TODAY())</f>
        <v/>
      </c>
    </row>
    <row r="197" spans="1:13">
      <c r="A197" s="18">
        <f>IF(D197="","",ROW()-3)</f>
        <v/>
      </c>
      <c r="K197" s="12">
        <f>IF(I197="","",I197-J197)</f>
        <v/>
      </c>
      <c r="M197" s="18">
        <f>IF(OR(B197="",L197="Entregado",L197="Cancelado"),"",B197-TODAY())</f>
        <v/>
      </c>
    </row>
    <row r="198" spans="1:13">
      <c r="A198" s="18">
        <f>IF(D198="","",ROW()-3)</f>
        <v/>
      </c>
      <c r="K198" s="12">
        <f>IF(I198="","",I198-J198)</f>
        <v/>
      </c>
      <c r="M198" s="18">
        <f>IF(OR(B198="",L198="Entregado",L198="Cancelado"),"",B198-TODAY())</f>
        <v/>
      </c>
    </row>
    <row r="199" spans="1:13">
      <c r="A199" s="18">
        <f>IF(D199="","",ROW()-3)</f>
        <v/>
      </c>
      <c r="K199" s="12">
        <f>IF(I199="","",I199-J199)</f>
        <v/>
      </c>
      <c r="M199" s="18">
        <f>IF(OR(B199="",L199="Entregado",L199="Cancelado"),"",B199-TODAY())</f>
        <v/>
      </c>
    </row>
    <row r="200" spans="1:13">
      <c r="A200" s="18">
        <f>IF(D200="","",ROW()-3)</f>
        <v/>
      </c>
      <c r="K200" s="12">
        <f>IF(I200="","",I200-J200)</f>
        <v/>
      </c>
      <c r="M200" s="18">
        <f>IF(OR(B200="",L200="Entregado",L200="Cancelado"),"",B200-TODAY())</f>
        <v/>
      </c>
    </row>
    <row r="201" spans="1:13">
      <c r="A201" s="18">
        <f>IF(D201="","",ROW()-3)</f>
        <v/>
      </c>
      <c r="K201" s="12">
        <f>IF(I201="","",I201-J201)</f>
        <v/>
      </c>
      <c r="M201" s="18">
        <f>IF(OR(B201="",L201="Entregado",L201="Cancelado"),"",B201-TODAY())</f>
        <v/>
      </c>
    </row>
    <row r="202" spans="1:13">
      <c r="A202" s="18">
        <f>IF(D202="","",ROW()-3)</f>
        <v/>
      </c>
      <c r="K202" s="12">
        <f>IF(I202="","",I202-J202)</f>
        <v/>
      </c>
      <c r="M202" s="18">
        <f>IF(OR(B202="",L202="Entregado",L202="Cancelado"),"",B202-TODAY())</f>
        <v/>
      </c>
    </row>
    <row r="203" spans="1:13">
      <c r="A203" s="18">
        <f>IF(D203="","",ROW()-3)</f>
        <v/>
      </c>
      <c r="K203" s="12">
        <f>IF(I203="","",I203-J203)</f>
        <v/>
      </c>
      <c r="M203" s="18">
        <f>IF(OR(B203="",L203="Entregado",L203="Cancelado"),"",B203-TODAY())</f>
        <v/>
      </c>
    </row>
  </sheetData>
  <autoFilter ref="A3:M203"/>
  <conditionalFormatting sqref="M4:M203">
    <cfRule type="expression" dxfId="0" priority="1">
      <formula>AND(ISNUMBER(M4),M4&gt;=-10000,M4&lt;=1)</formula>
    </cfRule>
    <cfRule type="expression" dxfId="1" priority="2">
      <formula>AND(ISNUMBER(M4),M4&gt;=2,M4&lt;=3)</formula>
    </cfRule>
    <cfRule type="expression" dxfId="2" priority="3">
      <formula>AND(ISNUMBER(M4),M4&gt;=4,M4&lt;=7)</formula>
    </cfRule>
    <cfRule type="expression" dxfId="3" priority="4">
      <formula>AND(ISNUMBER(M4),M4&gt;=8,M4&lt;=100000)</formula>
    </cfRule>
  </conditionalFormatting>
  <dataValidations count="1">
    <dataValidation type="list" allowBlank="1" showInputMessage="1" showErrorMessage="1" errorTitle="Estado" error="Elige: Pendiente, Pagado, Entregado o Cancelado." sqref="L4:L203">
      <formula1>"Pendiente,Pagado,Entregado,Cancelado"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6.7109375" customWidth="1"/>
    <col min="2" max="2" width="15.7109375" customWidth="1"/>
    <col min="3" max="3" width="18.7109375" customWidth="1"/>
    <col min="4" max="4" width="12.7109375" customWidth="1"/>
    <col min="5" max="5" width="34.7109375" customWidth="1"/>
    <col min="6" max="6" width="10.7109375" customWidth="1"/>
    <col min="7" max="7" width="15.7109375" customWidth="1"/>
    <col min="8" max="8" width="13.7109375" customWidth="1"/>
  </cols>
  <sheetData>
    <row r="1" spans="1:8" ht="34" customHeight="1">
      <c r="A1" s="17" t="s">
        <v>39</v>
      </c>
      <c r="B1" s="17" t="s">
        <v>23</v>
      </c>
      <c r="C1" s="17" t="s">
        <v>40</v>
      </c>
      <c r="D1" s="17" t="s">
        <v>41</v>
      </c>
      <c r="E1" s="17" t="s">
        <v>42</v>
      </c>
      <c r="F1" s="16" t="s">
        <v>43</v>
      </c>
      <c r="G1" s="16" t="s">
        <v>44</v>
      </c>
      <c r="H1" s="16" t="s">
        <v>29</v>
      </c>
    </row>
    <row r="2" spans="1:8">
      <c r="A2" t="s">
        <v>34</v>
      </c>
      <c r="B2" t="s">
        <v>35</v>
      </c>
      <c r="C2" t="s">
        <v>45</v>
      </c>
      <c r="D2" t="s">
        <v>46</v>
      </c>
      <c r="E2" s="4" t="s">
        <v>47</v>
      </c>
      <c r="F2" s="18">
        <f>IF(A2="","",COUNTIF(Pedidos!$D$4:$D$203,A2))</f>
        <v>1</v>
      </c>
      <c r="G2" s="12">
        <f>IF(A2="","",SUMIFS(Pedidos!$I$4:$I$203,Pedidos!$D$4:$D$203,A2,Pedidos!$L$4:$L$203,"&lt;&gt;Cancelado"))</f>
        <v>650</v>
      </c>
      <c r="H2" s="12">
        <f>IF(A2="","",SUMIFS(Pedidos!$K$4:$K$203,Pedidos!$D$4:$D$203,A2,Pedidos!$L$4:$L$203,"&lt;&gt;Cancelado"))</f>
        <v>350</v>
      </c>
    </row>
    <row r="3" spans="1:8">
      <c r="F3" s="18">
        <f>IF(A3="","",COUNTIF(Pedidos!$D$4:$D$203,A3))</f>
        <v/>
      </c>
      <c r="G3" s="12">
        <f>IF(A3="","",SUMIFS(Pedidos!$I$4:$I$203,Pedidos!$D$4:$D$203,A3,Pedidos!$L$4:$L$203,"&lt;&gt;Cancelado"))</f>
        <v/>
      </c>
      <c r="H3" s="12">
        <f>IF(A3="","",SUMIFS(Pedidos!$K$4:$K$203,Pedidos!$D$4:$D$203,A3,Pedidos!$L$4:$L$203,"&lt;&gt;Cancelado"))</f>
        <v/>
      </c>
    </row>
    <row r="4" spans="1:8">
      <c r="F4" s="18">
        <f>IF(A4="","",COUNTIF(Pedidos!$D$4:$D$203,A4))</f>
        <v/>
      </c>
      <c r="G4" s="12">
        <f>IF(A4="","",SUMIFS(Pedidos!$I$4:$I$203,Pedidos!$D$4:$D$203,A4,Pedidos!$L$4:$L$203,"&lt;&gt;Cancelado"))</f>
        <v/>
      </c>
      <c r="H4" s="12">
        <f>IF(A4="","",SUMIFS(Pedidos!$K$4:$K$203,Pedidos!$D$4:$D$203,A4,Pedidos!$L$4:$L$203,"&lt;&gt;Cancelado"))</f>
        <v/>
      </c>
    </row>
    <row r="5" spans="1:8">
      <c r="F5" s="18">
        <f>IF(A5="","",COUNTIF(Pedidos!$D$4:$D$203,A5))</f>
        <v/>
      </c>
      <c r="G5" s="12">
        <f>IF(A5="","",SUMIFS(Pedidos!$I$4:$I$203,Pedidos!$D$4:$D$203,A5,Pedidos!$L$4:$L$203,"&lt;&gt;Cancelado"))</f>
        <v/>
      </c>
      <c r="H5" s="12">
        <f>IF(A5="","",SUMIFS(Pedidos!$K$4:$K$203,Pedidos!$D$4:$D$203,A5,Pedidos!$L$4:$L$203,"&lt;&gt;Cancelado"))</f>
        <v/>
      </c>
    </row>
    <row r="6" spans="1:8">
      <c r="F6" s="18">
        <f>IF(A6="","",COUNTIF(Pedidos!$D$4:$D$203,A6))</f>
        <v/>
      </c>
      <c r="G6" s="12">
        <f>IF(A6="","",SUMIFS(Pedidos!$I$4:$I$203,Pedidos!$D$4:$D$203,A6,Pedidos!$L$4:$L$203,"&lt;&gt;Cancelado"))</f>
        <v/>
      </c>
      <c r="H6" s="12">
        <f>IF(A6="","",SUMIFS(Pedidos!$K$4:$K$203,Pedidos!$D$4:$D$203,A6,Pedidos!$L$4:$L$203,"&lt;&gt;Cancelado"))</f>
        <v/>
      </c>
    </row>
    <row r="7" spans="1:8">
      <c r="F7" s="18">
        <f>IF(A7="","",COUNTIF(Pedidos!$D$4:$D$203,A7))</f>
        <v/>
      </c>
      <c r="G7" s="12">
        <f>IF(A7="","",SUMIFS(Pedidos!$I$4:$I$203,Pedidos!$D$4:$D$203,A7,Pedidos!$L$4:$L$203,"&lt;&gt;Cancelado"))</f>
        <v/>
      </c>
      <c r="H7" s="12">
        <f>IF(A7="","",SUMIFS(Pedidos!$K$4:$K$203,Pedidos!$D$4:$D$203,A7,Pedidos!$L$4:$L$203,"&lt;&gt;Cancelado"))</f>
        <v/>
      </c>
    </row>
    <row r="8" spans="1:8">
      <c r="F8" s="18">
        <f>IF(A8="","",COUNTIF(Pedidos!$D$4:$D$203,A8))</f>
        <v/>
      </c>
      <c r="G8" s="12">
        <f>IF(A8="","",SUMIFS(Pedidos!$I$4:$I$203,Pedidos!$D$4:$D$203,A8,Pedidos!$L$4:$L$203,"&lt;&gt;Cancelado"))</f>
        <v/>
      </c>
      <c r="H8" s="12">
        <f>IF(A8="","",SUMIFS(Pedidos!$K$4:$K$203,Pedidos!$D$4:$D$203,A8,Pedidos!$L$4:$L$203,"&lt;&gt;Cancelado"))</f>
        <v/>
      </c>
    </row>
    <row r="9" spans="1:8">
      <c r="F9" s="18">
        <f>IF(A9="","",COUNTIF(Pedidos!$D$4:$D$203,A9))</f>
        <v/>
      </c>
      <c r="G9" s="12">
        <f>IF(A9="","",SUMIFS(Pedidos!$I$4:$I$203,Pedidos!$D$4:$D$203,A9,Pedidos!$L$4:$L$203,"&lt;&gt;Cancelado"))</f>
        <v/>
      </c>
      <c r="H9" s="12">
        <f>IF(A9="","",SUMIFS(Pedidos!$K$4:$K$203,Pedidos!$D$4:$D$203,A9,Pedidos!$L$4:$L$203,"&lt;&gt;Cancelado"))</f>
        <v/>
      </c>
    </row>
    <row r="10" spans="1:8">
      <c r="F10" s="18">
        <f>IF(A10="","",COUNTIF(Pedidos!$D$4:$D$203,A10))</f>
        <v/>
      </c>
      <c r="G10" s="12">
        <f>IF(A10="","",SUMIFS(Pedidos!$I$4:$I$203,Pedidos!$D$4:$D$203,A10,Pedidos!$L$4:$L$203,"&lt;&gt;Cancelado"))</f>
        <v/>
      </c>
      <c r="H10" s="12">
        <f>IF(A10="","",SUMIFS(Pedidos!$K$4:$K$203,Pedidos!$D$4:$D$203,A10,Pedidos!$L$4:$L$203,"&lt;&gt;Cancelado"))</f>
        <v/>
      </c>
    </row>
    <row r="11" spans="1:8">
      <c r="F11" s="18">
        <f>IF(A11="","",COUNTIF(Pedidos!$D$4:$D$203,A11))</f>
        <v/>
      </c>
      <c r="G11" s="12">
        <f>IF(A11="","",SUMIFS(Pedidos!$I$4:$I$203,Pedidos!$D$4:$D$203,A11,Pedidos!$L$4:$L$203,"&lt;&gt;Cancelado"))</f>
        <v/>
      </c>
      <c r="H11" s="12">
        <f>IF(A11="","",SUMIFS(Pedidos!$K$4:$K$203,Pedidos!$D$4:$D$203,A11,Pedidos!$L$4:$L$203,"&lt;&gt;Cancelado"))</f>
        <v/>
      </c>
    </row>
    <row r="12" spans="1:8">
      <c r="F12" s="18">
        <f>IF(A12="","",COUNTIF(Pedidos!$D$4:$D$203,A12))</f>
        <v/>
      </c>
      <c r="G12" s="12">
        <f>IF(A12="","",SUMIFS(Pedidos!$I$4:$I$203,Pedidos!$D$4:$D$203,A12,Pedidos!$L$4:$L$203,"&lt;&gt;Cancelado"))</f>
        <v/>
      </c>
      <c r="H12" s="12">
        <f>IF(A12="","",SUMIFS(Pedidos!$K$4:$K$203,Pedidos!$D$4:$D$203,A12,Pedidos!$L$4:$L$203,"&lt;&gt;Cancelado"))</f>
        <v/>
      </c>
    </row>
    <row r="13" spans="1:8">
      <c r="F13" s="18">
        <f>IF(A13="","",COUNTIF(Pedidos!$D$4:$D$203,A13))</f>
        <v/>
      </c>
      <c r="G13" s="12">
        <f>IF(A13="","",SUMIFS(Pedidos!$I$4:$I$203,Pedidos!$D$4:$D$203,A13,Pedidos!$L$4:$L$203,"&lt;&gt;Cancelado"))</f>
        <v/>
      </c>
      <c r="H13" s="12">
        <f>IF(A13="","",SUMIFS(Pedidos!$K$4:$K$203,Pedidos!$D$4:$D$203,A13,Pedidos!$L$4:$L$203,"&lt;&gt;Cancelado"))</f>
        <v/>
      </c>
    </row>
    <row r="14" spans="1:8">
      <c r="F14" s="18">
        <f>IF(A14="","",COUNTIF(Pedidos!$D$4:$D$203,A14))</f>
        <v/>
      </c>
      <c r="G14" s="12">
        <f>IF(A14="","",SUMIFS(Pedidos!$I$4:$I$203,Pedidos!$D$4:$D$203,A14,Pedidos!$L$4:$L$203,"&lt;&gt;Cancelado"))</f>
        <v/>
      </c>
      <c r="H14" s="12">
        <f>IF(A14="","",SUMIFS(Pedidos!$K$4:$K$203,Pedidos!$D$4:$D$203,A14,Pedidos!$L$4:$L$203,"&lt;&gt;Cancelado"))</f>
        <v/>
      </c>
    </row>
    <row r="15" spans="1:8">
      <c r="F15" s="18">
        <f>IF(A15="","",COUNTIF(Pedidos!$D$4:$D$203,A15))</f>
        <v/>
      </c>
      <c r="G15" s="12">
        <f>IF(A15="","",SUMIFS(Pedidos!$I$4:$I$203,Pedidos!$D$4:$D$203,A15,Pedidos!$L$4:$L$203,"&lt;&gt;Cancelado"))</f>
        <v/>
      </c>
      <c r="H15" s="12">
        <f>IF(A15="","",SUMIFS(Pedidos!$K$4:$K$203,Pedidos!$D$4:$D$203,A15,Pedidos!$L$4:$L$203,"&lt;&gt;Cancelado"))</f>
        <v/>
      </c>
    </row>
    <row r="16" spans="1:8">
      <c r="F16" s="18">
        <f>IF(A16="","",COUNTIF(Pedidos!$D$4:$D$203,A16))</f>
        <v/>
      </c>
      <c r="G16" s="12">
        <f>IF(A16="","",SUMIFS(Pedidos!$I$4:$I$203,Pedidos!$D$4:$D$203,A16,Pedidos!$L$4:$L$203,"&lt;&gt;Cancelado"))</f>
        <v/>
      </c>
      <c r="H16" s="12">
        <f>IF(A16="","",SUMIFS(Pedidos!$K$4:$K$203,Pedidos!$D$4:$D$203,A16,Pedidos!$L$4:$L$203,"&lt;&gt;Cancelado"))</f>
        <v/>
      </c>
    </row>
    <row r="17" spans="6:8">
      <c r="F17" s="18">
        <f>IF(A17="","",COUNTIF(Pedidos!$D$4:$D$203,A17))</f>
        <v/>
      </c>
      <c r="G17" s="12">
        <f>IF(A17="","",SUMIFS(Pedidos!$I$4:$I$203,Pedidos!$D$4:$D$203,A17,Pedidos!$L$4:$L$203,"&lt;&gt;Cancelado"))</f>
        <v/>
      </c>
      <c r="H17" s="12">
        <f>IF(A17="","",SUMIFS(Pedidos!$K$4:$K$203,Pedidos!$D$4:$D$203,A17,Pedidos!$L$4:$L$203,"&lt;&gt;Cancelado"))</f>
        <v/>
      </c>
    </row>
    <row r="18" spans="6:8">
      <c r="F18" s="18">
        <f>IF(A18="","",COUNTIF(Pedidos!$D$4:$D$203,A18))</f>
        <v/>
      </c>
      <c r="G18" s="12">
        <f>IF(A18="","",SUMIFS(Pedidos!$I$4:$I$203,Pedidos!$D$4:$D$203,A18,Pedidos!$L$4:$L$203,"&lt;&gt;Cancelado"))</f>
        <v/>
      </c>
      <c r="H18" s="12">
        <f>IF(A18="","",SUMIFS(Pedidos!$K$4:$K$203,Pedidos!$D$4:$D$203,A18,Pedidos!$L$4:$L$203,"&lt;&gt;Cancelado"))</f>
        <v/>
      </c>
    </row>
    <row r="19" spans="6:8">
      <c r="F19" s="18">
        <f>IF(A19="","",COUNTIF(Pedidos!$D$4:$D$203,A19))</f>
        <v/>
      </c>
      <c r="G19" s="12">
        <f>IF(A19="","",SUMIFS(Pedidos!$I$4:$I$203,Pedidos!$D$4:$D$203,A19,Pedidos!$L$4:$L$203,"&lt;&gt;Cancelado"))</f>
        <v/>
      </c>
      <c r="H19" s="12">
        <f>IF(A19="","",SUMIFS(Pedidos!$K$4:$K$203,Pedidos!$D$4:$D$203,A19,Pedidos!$L$4:$L$203,"&lt;&gt;Cancelado"))</f>
        <v/>
      </c>
    </row>
    <row r="20" spans="6:8">
      <c r="F20" s="18">
        <f>IF(A20="","",COUNTIF(Pedidos!$D$4:$D$203,A20))</f>
        <v/>
      </c>
      <c r="G20" s="12">
        <f>IF(A20="","",SUMIFS(Pedidos!$I$4:$I$203,Pedidos!$D$4:$D$203,A20,Pedidos!$L$4:$L$203,"&lt;&gt;Cancelado"))</f>
        <v/>
      </c>
      <c r="H20" s="12">
        <f>IF(A20="","",SUMIFS(Pedidos!$K$4:$K$203,Pedidos!$D$4:$D$203,A20,Pedidos!$L$4:$L$203,"&lt;&gt;Cancelado"))</f>
        <v/>
      </c>
    </row>
    <row r="21" spans="6:8">
      <c r="F21" s="18">
        <f>IF(A21="","",COUNTIF(Pedidos!$D$4:$D$203,A21))</f>
        <v/>
      </c>
      <c r="G21" s="12">
        <f>IF(A21="","",SUMIFS(Pedidos!$I$4:$I$203,Pedidos!$D$4:$D$203,A21,Pedidos!$L$4:$L$203,"&lt;&gt;Cancelado"))</f>
        <v/>
      </c>
      <c r="H21" s="12">
        <f>IF(A21="","",SUMIFS(Pedidos!$K$4:$K$203,Pedidos!$D$4:$D$203,A21,Pedidos!$L$4:$L$203,"&lt;&gt;Cancelado"))</f>
        <v/>
      </c>
    </row>
    <row r="22" spans="6:8">
      <c r="F22" s="18">
        <f>IF(A22="","",COUNTIF(Pedidos!$D$4:$D$203,A22))</f>
        <v/>
      </c>
      <c r="G22" s="12">
        <f>IF(A22="","",SUMIFS(Pedidos!$I$4:$I$203,Pedidos!$D$4:$D$203,A22,Pedidos!$L$4:$L$203,"&lt;&gt;Cancelado"))</f>
        <v/>
      </c>
      <c r="H22" s="12">
        <f>IF(A22="","",SUMIFS(Pedidos!$K$4:$K$203,Pedidos!$D$4:$D$203,A22,Pedidos!$L$4:$L$203,"&lt;&gt;Cancelado"))</f>
        <v/>
      </c>
    </row>
    <row r="23" spans="6:8">
      <c r="F23" s="18">
        <f>IF(A23="","",COUNTIF(Pedidos!$D$4:$D$203,A23))</f>
        <v/>
      </c>
      <c r="G23" s="12">
        <f>IF(A23="","",SUMIFS(Pedidos!$I$4:$I$203,Pedidos!$D$4:$D$203,A23,Pedidos!$L$4:$L$203,"&lt;&gt;Cancelado"))</f>
        <v/>
      </c>
      <c r="H23" s="12">
        <f>IF(A23="","",SUMIFS(Pedidos!$K$4:$K$203,Pedidos!$D$4:$D$203,A23,Pedidos!$L$4:$L$203,"&lt;&gt;Cancelado"))</f>
        <v/>
      </c>
    </row>
    <row r="24" spans="6:8">
      <c r="F24" s="18">
        <f>IF(A24="","",COUNTIF(Pedidos!$D$4:$D$203,A24))</f>
        <v/>
      </c>
      <c r="G24" s="12">
        <f>IF(A24="","",SUMIFS(Pedidos!$I$4:$I$203,Pedidos!$D$4:$D$203,A24,Pedidos!$L$4:$L$203,"&lt;&gt;Cancelado"))</f>
        <v/>
      </c>
      <c r="H24" s="12">
        <f>IF(A24="","",SUMIFS(Pedidos!$K$4:$K$203,Pedidos!$D$4:$D$203,A24,Pedidos!$L$4:$L$203,"&lt;&gt;Cancelado"))</f>
        <v/>
      </c>
    </row>
    <row r="25" spans="6:8">
      <c r="F25" s="18">
        <f>IF(A25="","",COUNTIF(Pedidos!$D$4:$D$203,A25))</f>
        <v/>
      </c>
      <c r="G25" s="12">
        <f>IF(A25="","",SUMIFS(Pedidos!$I$4:$I$203,Pedidos!$D$4:$D$203,A25,Pedidos!$L$4:$L$203,"&lt;&gt;Cancelado"))</f>
        <v/>
      </c>
      <c r="H25" s="12">
        <f>IF(A25="","",SUMIFS(Pedidos!$K$4:$K$203,Pedidos!$D$4:$D$203,A25,Pedidos!$L$4:$L$203,"&lt;&gt;Cancelado"))</f>
        <v/>
      </c>
    </row>
    <row r="26" spans="6:8">
      <c r="F26" s="18">
        <f>IF(A26="","",COUNTIF(Pedidos!$D$4:$D$203,A26))</f>
        <v/>
      </c>
      <c r="G26" s="12">
        <f>IF(A26="","",SUMIFS(Pedidos!$I$4:$I$203,Pedidos!$D$4:$D$203,A26,Pedidos!$L$4:$L$203,"&lt;&gt;Cancelado"))</f>
        <v/>
      </c>
      <c r="H26" s="12">
        <f>IF(A26="","",SUMIFS(Pedidos!$K$4:$K$203,Pedidos!$D$4:$D$203,A26,Pedidos!$L$4:$L$203,"&lt;&gt;Cancelado"))</f>
        <v/>
      </c>
    </row>
    <row r="27" spans="6:8">
      <c r="F27" s="18">
        <f>IF(A27="","",COUNTIF(Pedidos!$D$4:$D$203,A27))</f>
        <v/>
      </c>
      <c r="G27" s="12">
        <f>IF(A27="","",SUMIFS(Pedidos!$I$4:$I$203,Pedidos!$D$4:$D$203,A27,Pedidos!$L$4:$L$203,"&lt;&gt;Cancelado"))</f>
        <v/>
      </c>
      <c r="H27" s="12">
        <f>IF(A27="","",SUMIFS(Pedidos!$K$4:$K$203,Pedidos!$D$4:$D$203,A27,Pedidos!$L$4:$L$203,"&lt;&gt;Cancelado"))</f>
        <v/>
      </c>
    </row>
    <row r="28" spans="6:8">
      <c r="F28" s="18">
        <f>IF(A28="","",COUNTIF(Pedidos!$D$4:$D$203,A28))</f>
        <v/>
      </c>
      <c r="G28" s="12">
        <f>IF(A28="","",SUMIFS(Pedidos!$I$4:$I$203,Pedidos!$D$4:$D$203,A28,Pedidos!$L$4:$L$203,"&lt;&gt;Cancelado"))</f>
        <v/>
      </c>
      <c r="H28" s="12">
        <f>IF(A28="","",SUMIFS(Pedidos!$K$4:$K$203,Pedidos!$D$4:$D$203,A28,Pedidos!$L$4:$L$203,"&lt;&gt;Cancelado"))</f>
        <v/>
      </c>
    </row>
    <row r="29" spans="6:8">
      <c r="F29" s="18">
        <f>IF(A29="","",COUNTIF(Pedidos!$D$4:$D$203,A29))</f>
        <v/>
      </c>
      <c r="G29" s="12">
        <f>IF(A29="","",SUMIFS(Pedidos!$I$4:$I$203,Pedidos!$D$4:$D$203,A29,Pedidos!$L$4:$L$203,"&lt;&gt;Cancelado"))</f>
        <v/>
      </c>
      <c r="H29" s="12">
        <f>IF(A29="","",SUMIFS(Pedidos!$K$4:$K$203,Pedidos!$D$4:$D$203,A29,Pedidos!$L$4:$L$203,"&lt;&gt;Cancelado"))</f>
        <v/>
      </c>
    </row>
    <row r="30" spans="6:8">
      <c r="F30" s="18">
        <f>IF(A30="","",COUNTIF(Pedidos!$D$4:$D$203,A30))</f>
        <v/>
      </c>
      <c r="G30" s="12">
        <f>IF(A30="","",SUMIFS(Pedidos!$I$4:$I$203,Pedidos!$D$4:$D$203,A30,Pedidos!$L$4:$L$203,"&lt;&gt;Cancelado"))</f>
        <v/>
      </c>
      <c r="H30" s="12">
        <f>IF(A30="","",SUMIFS(Pedidos!$K$4:$K$203,Pedidos!$D$4:$D$203,A30,Pedidos!$L$4:$L$203,"&lt;&gt;Cancelado"))</f>
        <v/>
      </c>
    </row>
    <row r="31" spans="6:8">
      <c r="F31" s="18">
        <f>IF(A31="","",COUNTIF(Pedidos!$D$4:$D$203,A31))</f>
        <v/>
      </c>
      <c r="G31" s="12">
        <f>IF(A31="","",SUMIFS(Pedidos!$I$4:$I$203,Pedidos!$D$4:$D$203,A31,Pedidos!$L$4:$L$203,"&lt;&gt;Cancelado"))</f>
        <v/>
      </c>
      <c r="H31" s="12">
        <f>IF(A31="","",SUMIFS(Pedidos!$K$4:$K$203,Pedidos!$D$4:$D$203,A31,Pedidos!$L$4:$L$203,"&lt;&gt;Cancelado"))</f>
        <v/>
      </c>
    </row>
    <row r="32" spans="6:8">
      <c r="F32" s="18">
        <f>IF(A32="","",COUNTIF(Pedidos!$D$4:$D$203,A32))</f>
        <v/>
      </c>
      <c r="G32" s="12">
        <f>IF(A32="","",SUMIFS(Pedidos!$I$4:$I$203,Pedidos!$D$4:$D$203,A32,Pedidos!$L$4:$L$203,"&lt;&gt;Cancelado"))</f>
        <v/>
      </c>
      <c r="H32" s="12">
        <f>IF(A32="","",SUMIFS(Pedidos!$K$4:$K$203,Pedidos!$D$4:$D$203,A32,Pedidos!$L$4:$L$203,"&lt;&gt;Cancelado"))</f>
        <v/>
      </c>
    </row>
    <row r="33" spans="6:8">
      <c r="F33" s="18">
        <f>IF(A33="","",COUNTIF(Pedidos!$D$4:$D$203,A33))</f>
        <v/>
      </c>
      <c r="G33" s="12">
        <f>IF(A33="","",SUMIFS(Pedidos!$I$4:$I$203,Pedidos!$D$4:$D$203,A33,Pedidos!$L$4:$L$203,"&lt;&gt;Cancelado"))</f>
        <v/>
      </c>
      <c r="H33" s="12">
        <f>IF(A33="","",SUMIFS(Pedidos!$K$4:$K$203,Pedidos!$D$4:$D$203,A33,Pedidos!$L$4:$L$203,"&lt;&gt;Cancelado"))</f>
        <v/>
      </c>
    </row>
    <row r="34" spans="6:8">
      <c r="F34" s="18">
        <f>IF(A34="","",COUNTIF(Pedidos!$D$4:$D$203,A34))</f>
        <v/>
      </c>
      <c r="G34" s="12">
        <f>IF(A34="","",SUMIFS(Pedidos!$I$4:$I$203,Pedidos!$D$4:$D$203,A34,Pedidos!$L$4:$L$203,"&lt;&gt;Cancelado"))</f>
        <v/>
      </c>
      <c r="H34" s="12">
        <f>IF(A34="","",SUMIFS(Pedidos!$K$4:$K$203,Pedidos!$D$4:$D$203,A34,Pedidos!$L$4:$L$203,"&lt;&gt;Cancelado"))</f>
        <v/>
      </c>
    </row>
    <row r="35" spans="6:8">
      <c r="F35" s="18">
        <f>IF(A35="","",COUNTIF(Pedidos!$D$4:$D$203,A35))</f>
        <v/>
      </c>
      <c r="G35" s="12">
        <f>IF(A35="","",SUMIFS(Pedidos!$I$4:$I$203,Pedidos!$D$4:$D$203,A35,Pedidos!$L$4:$L$203,"&lt;&gt;Cancelado"))</f>
        <v/>
      </c>
      <c r="H35" s="12">
        <f>IF(A35="","",SUMIFS(Pedidos!$K$4:$K$203,Pedidos!$D$4:$D$203,A35,Pedidos!$L$4:$L$203,"&lt;&gt;Cancelado"))</f>
        <v/>
      </c>
    </row>
    <row r="36" spans="6:8">
      <c r="F36" s="18">
        <f>IF(A36="","",COUNTIF(Pedidos!$D$4:$D$203,A36))</f>
        <v/>
      </c>
      <c r="G36" s="12">
        <f>IF(A36="","",SUMIFS(Pedidos!$I$4:$I$203,Pedidos!$D$4:$D$203,A36,Pedidos!$L$4:$L$203,"&lt;&gt;Cancelado"))</f>
        <v/>
      </c>
      <c r="H36" s="12">
        <f>IF(A36="","",SUMIFS(Pedidos!$K$4:$K$203,Pedidos!$D$4:$D$203,A36,Pedidos!$L$4:$L$203,"&lt;&gt;Cancelado"))</f>
        <v/>
      </c>
    </row>
    <row r="37" spans="6:8">
      <c r="F37" s="18">
        <f>IF(A37="","",COUNTIF(Pedidos!$D$4:$D$203,A37))</f>
        <v/>
      </c>
      <c r="G37" s="12">
        <f>IF(A37="","",SUMIFS(Pedidos!$I$4:$I$203,Pedidos!$D$4:$D$203,A37,Pedidos!$L$4:$L$203,"&lt;&gt;Cancelado"))</f>
        <v/>
      </c>
      <c r="H37" s="12">
        <f>IF(A37="","",SUMIFS(Pedidos!$K$4:$K$203,Pedidos!$D$4:$D$203,A37,Pedidos!$L$4:$L$203,"&lt;&gt;Cancelado"))</f>
        <v/>
      </c>
    </row>
    <row r="38" spans="6:8">
      <c r="F38" s="18">
        <f>IF(A38="","",COUNTIF(Pedidos!$D$4:$D$203,A38))</f>
        <v/>
      </c>
      <c r="G38" s="12">
        <f>IF(A38="","",SUMIFS(Pedidos!$I$4:$I$203,Pedidos!$D$4:$D$203,A38,Pedidos!$L$4:$L$203,"&lt;&gt;Cancelado"))</f>
        <v/>
      </c>
      <c r="H38" s="12">
        <f>IF(A38="","",SUMIFS(Pedidos!$K$4:$K$203,Pedidos!$D$4:$D$203,A38,Pedidos!$L$4:$L$203,"&lt;&gt;Cancelado"))</f>
        <v/>
      </c>
    </row>
    <row r="39" spans="6:8">
      <c r="F39" s="18">
        <f>IF(A39="","",COUNTIF(Pedidos!$D$4:$D$203,A39))</f>
        <v/>
      </c>
      <c r="G39" s="12">
        <f>IF(A39="","",SUMIFS(Pedidos!$I$4:$I$203,Pedidos!$D$4:$D$203,A39,Pedidos!$L$4:$L$203,"&lt;&gt;Cancelado"))</f>
        <v/>
      </c>
      <c r="H39" s="12">
        <f>IF(A39="","",SUMIFS(Pedidos!$K$4:$K$203,Pedidos!$D$4:$D$203,A39,Pedidos!$L$4:$L$203,"&lt;&gt;Cancelado"))</f>
        <v/>
      </c>
    </row>
    <row r="40" spans="6:8">
      <c r="F40" s="18">
        <f>IF(A40="","",COUNTIF(Pedidos!$D$4:$D$203,A40))</f>
        <v/>
      </c>
      <c r="G40" s="12">
        <f>IF(A40="","",SUMIFS(Pedidos!$I$4:$I$203,Pedidos!$D$4:$D$203,A40,Pedidos!$L$4:$L$203,"&lt;&gt;Cancelado"))</f>
        <v/>
      </c>
      <c r="H40" s="12">
        <f>IF(A40="","",SUMIFS(Pedidos!$K$4:$K$203,Pedidos!$D$4:$D$203,A40,Pedidos!$L$4:$L$203,"&lt;&gt;Cancelado"))</f>
        <v/>
      </c>
    </row>
    <row r="41" spans="6:8">
      <c r="F41" s="18">
        <f>IF(A41="","",COUNTIF(Pedidos!$D$4:$D$203,A41))</f>
        <v/>
      </c>
      <c r="G41" s="12">
        <f>IF(A41="","",SUMIFS(Pedidos!$I$4:$I$203,Pedidos!$D$4:$D$203,A41,Pedidos!$L$4:$L$203,"&lt;&gt;Cancelado"))</f>
        <v/>
      </c>
      <c r="H41" s="12">
        <f>IF(A41="","",SUMIFS(Pedidos!$K$4:$K$203,Pedidos!$D$4:$D$203,A41,Pedidos!$L$4:$L$203,"&lt;&gt;Cancelado"))</f>
        <v/>
      </c>
    </row>
    <row r="42" spans="6:8">
      <c r="F42" s="18">
        <f>IF(A42="","",COUNTIF(Pedidos!$D$4:$D$203,A42))</f>
        <v/>
      </c>
      <c r="G42" s="12">
        <f>IF(A42="","",SUMIFS(Pedidos!$I$4:$I$203,Pedidos!$D$4:$D$203,A42,Pedidos!$L$4:$L$203,"&lt;&gt;Cancelado"))</f>
        <v/>
      </c>
      <c r="H42" s="12">
        <f>IF(A42="","",SUMIFS(Pedidos!$K$4:$K$203,Pedidos!$D$4:$D$203,A42,Pedidos!$L$4:$L$203,"&lt;&gt;Cancelado"))</f>
        <v/>
      </c>
    </row>
    <row r="43" spans="6:8">
      <c r="F43" s="18">
        <f>IF(A43="","",COUNTIF(Pedidos!$D$4:$D$203,A43))</f>
        <v/>
      </c>
      <c r="G43" s="12">
        <f>IF(A43="","",SUMIFS(Pedidos!$I$4:$I$203,Pedidos!$D$4:$D$203,A43,Pedidos!$L$4:$L$203,"&lt;&gt;Cancelado"))</f>
        <v/>
      </c>
      <c r="H43" s="12">
        <f>IF(A43="","",SUMIFS(Pedidos!$K$4:$K$203,Pedidos!$D$4:$D$203,A43,Pedidos!$L$4:$L$203,"&lt;&gt;Cancelado"))</f>
        <v/>
      </c>
    </row>
    <row r="44" spans="6:8">
      <c r="F44" s="18">
        <f>IF(A44="","",COUNTIF(Pedidos!$D$4:$D$203,A44))</f>
        <v/>
      </c>
      <c r="G44" s="12">
        <f>IF(A44="","",SUMIFS(Pedidos!$I$4:$I$203,Pedidos!$D$4:$D$203,A44,Pedidos!$L$4:$L$203,"&lt;&gt;Cancelado"))</f>
        <v/>
      </c>
      <c r="H44" s="12">
        <f>IF(A44="","",SUMIFS(Pedidos!$K$4:$K$203,Pedidos!$D$4:$D$203,A44,Pedidos!$L$4:$L$203,"&lt;&gt;Cancelado"))</f>
        <v/>
      </c>
    </row>
    <row r="45" spans="6:8">
      <c r="F45" s="18">
        <f>IF(A45="","",COUNTIF(Pedidos!$D$4:$D$203,A45))</f>
        <v/>
      </c>
      <c r="G45" s="12">
        <f>IF(A45="","",SUMIFS(Pedidos!$I$4:$I$203,Pedidos!$D$4:$D$203,A45,Pedidos!$L$4:$L$203,"&lt;&gt;Cancelado"))</f>
        <v/>
      </c>
      <c r="H45" s="12">
        <f>IF(A45="","",SUMIFS(Pedidos!$K$4:$K$203,Pedidos!$D$4:$D$203,A45,Pedidos!$L$4:$L$203,"&lt;&gt;Cancelado"))</f>
        <v/>
      </c>
    </row>
    <row r="46" spans="6:8">
      <c r="F46" s="18">
        <f>IF(A46="","",COUNTIF(Pedidos!$D$4:$D$203,A46))</f>
        <v/>
      </c>
      <c r="G46" s="12">
        <f>IF(A46="","",SUMIFS(Pedidos!$I$4:$I$203,Pedidos!$D$4:$D$203,A46,Pedidos!$L$4:$L$203,"&lt;&gt;Cancelado"))</f>
        <v/>
      </c>
      <c r="H46" s="12">
        <f>IF(A46="","",SUMIFS(Pedidos!$K$4:$K$203,Pedidos!$D$4:$D$203,A46,Pedidos!$L$4:$L$203,"&lt;&gt;Cancelado"))</f>
        <v/>
      </c>
    </row>
    <row r="47" spans="6:8">
      <c r="F47" s="18">
        <f>IF(A47="","",COUNTIF(Pedidos!$D$4:$D$203,A47))</f>
        <v/>
      </c>
      <c r="G47" s="12">
        <f>IF(A47="","",SUMIFS(Pedidos!$I$4:$I$203,Pedidos!$D$4:$D$203,A47,Pedidos!$L$4:$L$203,"&lt;&gt;Cancelado"))</f>
        <v/>
      </c>
      <c r="H47" s="12">
        <f>IF(A47="","",SUMIFS(Pedidos!$K$4:$K$203,Pedidos!$D$4:$D$203,A47,Pedidos!$L$4:$L$203,"&lt;&gt;Cancelado"))</f>
        <v/>
      </c>
    </row>
    <row r="48" spans="6:8">
      <c r="F48" s="18">
        <f>IF(A48="","",COUNTIF(Pedidos!$D$4:$D$203,A48))</f>
        <v/>
      </c>
      <c r="G48" s="12">
        <f>IF(A48="","",SUMIFS(Pedidos!$I$4:$I$203,Pedidos!$D$4:$D$203,A48,Pedidos!$L$4:$L$203,"&lt;&gt;Cancelado"))</f>
        <v/>
      </c>
      <c r="H48" s="12">
        <f>IF(A48="","",SUMIFS(Pedidos!$K$4:$K$203,Pedidos!$D$4:$D$203,A48,Pedidos!$L$4:$L$203,"&lt;&gt;Cancelado"))</f>
        <v/>
      </c>
    </row>
    <row r="49" spans="6:8">
      <c r="F49" s="18">
        <f>IF(A49="","",COUNTIF(Pedidos!$D$4:$D$203,A49))</f>
        <v/>
      </c>
      <c r="G49" s="12">
        <f>IF(A49="","",SUMIFS(Pedidos!$I$4:$I$203,Pedidos!$D$4:$D$203,A49,Pedidos!$L$4:$L$203,"&lt;&gt;Cancelado"))</f>
        <v/>
      </c>
      <c r="H49" s="12">
        <f>IF(A49="","",SUMIFS(Pedidos!$K$4:$K$203,Pedidos!$D$4:$D$203,A49,Pedidos!$L$4:$L$203,"&lt;&gt;Cancelado"))</f>
        <v/>
      </c>
    </row>
    <row r="50" spans="6:8">
      <c r="F50" s="18">
        <f>IF(A50="","",COUNTIF(Pedidos!$D$4:$D$203,A50))</f>
        <v/>
      </c>
      <c r="G50" s="12">
        <f>IF(A50="","",SUMIFS(Pedidos!$I$4:$I$203,Pedidos!$D$4:$D$203,A50,Pedidos!$L$4:$L$203,"&lt;&gt;Cancelado"))</f>
        <v/>
      </c>
      <c r="H50" s="12">
        <f>IF(A50="","",SUMIFS(Pedidos!$K$4:$K$203,Pedidos!$D$4:$D$203,A50,Pedidos!$L$4:$L$203,"&lt;&gt;Cancelado"))</f>
        <v/>
      </c>
    </row>
    <row r="51" spans="6:8">
      <c r="F51" s="18">
        <f>IF(A51="","",COUNTIF(Pedidos!$D$4:$D$203,A51))</f>
        <v/>
      </c>
      <c r="G51" s="12">
        <f>IF(A51="","",SUMIFS(Pedidos!$I$4:$I$203,Pedidos!$D$4:$D$203,A51,Pedidos!$L$4:$L$203,"&lt;&gt;Cancelado"))</f>
        <v/>
      </c>
      <c r="H51" s="12">
        <f>IF(A51="","",SUMIFS(Pedidos!$K$4:$K$203,Pedidos!$D$4:$D$203,A51,Pedidos!$L$4:$L$203,"&lt;&gt;Cancelado"))</f>
        <v/>
      </c>
    </row>
    <row r="52" spans="6:8">
      <c r="F52" s="18">
        <f>IF(A52="","",COUNTIF(Pedidos!$D$4:$D$203,A52))</f>
        <v/>
      </c>
      <c r="G52" s="12">
        <f>IF(A52="","",SUMIFS(Pedidos!$I$4:$I$203,Pedidos!$D$4:$D$203,A52,Pedidos!$L$4:$L$203,"&lt;&gt;Cancelado"))</f>
        <v/>
      </c>
      <c r="H52" s="12">
        <f>IF(A52="","",SUMIFS(Pedidos!$K$4:$K$203,Pedidos!$D$4:$D$203,A52,Pedidos!$L$4:$L$203,"&lt;&gt;Cancelado"))</f>
        <v/>
      </c>
    </row>
    <row r="53" spans="6:8">
      <c r="F53" s="18">
        <f>IF(A53="","",COUNTIF(Pedidos!$D$4:$D$203,A53))</f>
        <v/>
      </c>
      <c r="G53" s="12">
        <f>IF(A53="","",SUMIFS(Pedidos!$I$4:$I$203,Pedidos!$D$4:$D$203,A53,Pedidos!$L$4:$L$203,"&lt;&gt;Cancelado"))</f>
        <v/>
      </c>
      <c r="H53" s="12">
        <f>IF(A53="","",SUMIFS(Pedidos!$K$4:$K$203,Pedidos!$D$4:$D$203,A53,Pedidos!$L$4:$L$203,"&lt;&gt;Cancelado"))</f>
        <v/>
      </c>
    </row>
    <row r="54" spans="6:8">
      <c r="F54" s="18">
        <f>IF(A54="","",COUNTIF(Pedidos!$D$4:$D$203,A54))</f>
        <v/>
      </c>
      <c r="G54" s="12">
        <f>IF(A54="","",SUMIFS(Pedidos!$I$4:$I$203,Pedidos!$D$4:$D$203,A54,Pedidos!$L$4:$L$203,"&lt;&gt;Cancelado"))</f>
        <v/>
      </c>
      <c r="H54" s="12">
        <f>IF(A54="","",SUMIFS(Pedidos!$K$4:$K$203,Pedidos!$D$4:$D$203,A54,Pedidos!$L$4:$L$203,"&lt;&gt;Cancelado"))</f>
        <v/>
      </c>
    </row>
    <row r="55" spans="6:8">
      <c r="F55" s="18">
        <f>IF(A55="","",COUNTIF(Pedidos!$D$4:$D$203,A55))</f>
        <v/>
      </c>
      <c r="G55" s="12">
        <f>IF(A55="","",SUMIFS(Pedidos!$I$4:$I$203,Pedidos!$D$4:$D$203,A55,Pedidos!$L$4:$L$203,"&lt;&gt;Cancelado"))</f>
        <v/>
      </c>
      <c r="H55" s="12">
        <f>IF(A55="","",SUMIFS(Pedidos!$K$4:$K$203,Pedidos!$D$4:$D$203,A55,Pedidos!$L$4:$L$203,"&lt;&gt;Cancelado"))</f>
        <v/>
      </c>
    </row>
    <row r="56" spans="6:8">
      <c r="F56" s="18">
        <f>IF(A56="","",COUNTIF(Pedidos!$D$4:$D$203,A56))</f>
        <v/>
      </c>
      <c r="G56" s="12">
        <f>IF(A56="","",SUMIFS(Pedidos!$I$4:$I$203,Pedidos!$D$4:$D$203,A56,Pedidos!$L$4:$L$203,"&lt;&gt;Cancelado"))</f>
        <v/>
      </c>
      <c r="H56" s="12">
        <f>IF(A56="","",SUMIFS(Pedidos!$K$4:$K$203,Pedidos!$D$4:$D$203,A56,Pedidos!$L$4:$L$203,"&lt;&gt;Cancelado"))</f>
        <v/>
      </c>
    </row>
    <row r="57" spans="6:8">
      <c r="F57" s="18">
        <f>IF(A57="","",COUNTIF(Pedidos!$D$4:$D$203,A57))</f>
        <v/>
      </c>
      <c r="G57" s="12">
        <f>IF(A57="","",SUMIFS(Pedidos!$I$4:$I$203,Pedidos!$D$4:$D$203,A57,Pedidos!$L$4:$L$203,"&lt;&gt;Cancelado"))</f>
        <v/>
      </c>
      <c r="H57" s="12">
        <f>IF(A57="","",SUMIFS(Pedidos!$K$4:$K$203,Pedidos!$D$4:$D$203,A57,Pedidos!$L$4:$L$203,"&lt;&gt;Cancelado"))</f>
        <v/>
      </c>
    </row>
    <row r="58" spans="6:8">
      <c r="F58" s="18">
        <f>IF(A58="","",COUNTIF(Pedidos!$D$4:$D$203,A58))</f>
        <v/>
      </c>
      <c r="G58" s="12">
        <f>IF(A58="","",SUMIFS(Pedidos!$I$4:$I$203,Pedidos!$D$4:$D$203,A58,Pedidos!$L$4:$L$203,"&lt;&gt;Cancelado"))</f>
        <v/>
      </c>
      <c r="H58" s="12">
        <f>IF(A58="","",SUMIFS(Pedidos!$K$4:$K$203,Pedidos!$D$4:$D$203,A58,Pedidos!$L$4:$L$203,"&lt;&gt;Cancelado"))</f>
        <v/>
      </c>
    </row>
    <row r="59" spans="6:8">
      <c r="F59" s="18">
        <f>IF(A59="","",COUNTIF(Pedidos!$D$4:$D$203,A59))</f>
        <v/>
      </c>
      <c r="G59" s="12">
        <f>IF(A59="","",SUMIFS(Pedidos!$I$4:$I$203,Pedidos!$D$4:$D$203,A59,Pedidos!$L$4:$L$203,"&lt;&gt;Cancelado"))</f>
        <v/>
      </c>
      <c r="H59" s="12">
        <f>IF(A59="","",SUMIFS(Pedidos!$K$4:$K$203,Pedidos!$D$4:$D$203,A59,Pedidos!$L$4:$L$203,"&lt;&gt;Cancelado"))</f>
        <v/>
      </c>
    </row>
    <row r="60" spans="6:8">
      <c r="F60" s="18">
        <f>IF(A60="","",COUNTIF(Pedidos!$D$4:$D$203,A60))</f>
        <v/>
      </c>
      <c r="G60" s="12">
        <f>IF(A60="","",SUMIFS(Pedidos!$I$4:$I$203,Pedidos!$D$4:$D$203,A60,Pedidos!$L$4:$L$203,"&lt;&gt;Cancelado"))</f>
        <v/>
      </c>
      <c r="H60" s="12">
        <f>IF(A60="","",SUMIFS(Pedidos!$K$4:$K$203,Pedidos!$D$4:$D$203,A60,Pedidos!$L$4:$L$203,"&lt;&gt;Cancelado"))</f>
        <v/>
      </c>
    </row>
    <row r="61" spans="6:8">
      <c r="F61" s="18">
        <f>IF(A61="","",COUNTIF(Pedidos!$D$4:$D$203,A61))</f>
        <v/>
      </c>
      <c r="G61" s="12">
        <f>IF(A61="","",SUMIFS(Pedidos!$I$4:$I$203,Pedidos!$D$4:$D$203,A61,Pedidos!$L$4:$L$203,"&lt;&gt;Cancelado"))</f>
        <v/>
      </c>
      <c r="H61" s="12">
        <f>IF(A61="","",SUMIFS(Pedidos!$K$4:$K$203,Pedidos!$D$4:$D$203,A61,Pedidos!$L$4:$L$203,"&lt;&gt;Cancelado"))</f>
        <v/>
      </c>
    </row>
    <row r="62" spans="6:8">
      <c r="F62" s="18">
        <f>IF(A62="","",COUNTIF(Pedidos!$D$4:$D$203,A62))</f>
        <v/>
      </c>
      <c r="G62" s="12">
        <f>IF(A62="","",SUMIFS(Pedidos!$I$4:$I$203,Pedidos!$D$4:$D$203,A62,Pedidos!$L$4:$L$203,"&lt;&gt;Cancelado"))</f>
        <v/>
      </c>
      <c r="H62" s="12">
        <f>IF(A62="","",SUMIFS(Pedidos!$K$4:$K$203,Pedidos!$D$4:$D$203,A62,Pedidos!$L$4:$L$203,"&lt;&gt;Cancelado"))</f>
        <v/>
      </c>
    </row>
    <row r="63" spans="6:8">
      <c r="F63" s="18">
        <f>IF(A63="","",COUNTIF(Pedidos!$D$4:$D$203,A63))</f>
        <v/>
      </c>
      <c r="G63" s="12">
        <f>IF(A63="","",SUMIFS(Pedidos!$I$4:$I$203,Pedidos!$D$4:$D$203,A63,Pedidos!$L$4:$L$203,"&lt;&gt;Cancelado"))</f>
        <v/>
      </c>
      <c r="H63" s="12">
        <f>IF(A63="","",SUMIFS(Pedidos!$K$4:$K$203,Pedidos!$D$4:$D$203,A63,Pedidos!$L$4:$L$203,"&lt;&gt;Cancelado"))</f>
        <v/>
      </c>
    </row>
    <row r="64" spans="6:8">
      <c r="F64" s="18">
        <f>IF(A64="","",COUNTIF(Pedidos!$D$4:$D$203,A64))</f>
        <v/>
      </c>
      <c r="G64" s="12">
        <f>IF(A64="","",SUMIFS(Pedidos!$I$4:$I$203,Pedidos!$D$4:$D$203,A64,Pedidos!$L$4:$L$203,"&lt;&gt;Cancelado"))</f>
        <v/>
      </c>
      <c r="H64" s="12">
        <f>IF(A64="","",SUMIFS(Pedidos!$K$4:$K$203,Pedidos!$D$4:$D$203,A64,Pedidos!$L$4:$L$203,"&lt;&gt;Cancelado"))</f>
        <v/>
      </c>
    </row>
    <row r="65" spans="6:8">
      <c r="F65" s="18">
        <f>IF(A65="","",COUNTIF(Pedidos!$D$4:$D$203,A65))</f>
        <v/>
      </c>
      <c r="G65" s="12">
        <f>IF(A65="","",SUMIFS(Pedidos!$I$4:$I$203,Pedidos!$D$4:$D$203,A65,Pedidos!$L$4:$L$203,"&lt;&gt;Cancelado"))</f>
        <v/>
      </c>
      <c r="H65" s="12">
        <f>IF(A65="","",SUMIFS(Pedidos!$K$4:$K$203,Pedidos!$D$4:$D$203,A65,Pedidos!$L$4:$L$203,"&lt;&gt;Cancelado"))</f>
        <v/>
      </c>
    </row>
    <row r="66" spans="6:8">
      <c r="F66" s="18">
        <f>IF(A66="","",COUNTIF(Pedidos!$D$4:$D$203,A66))</f>
        <v/>
      </c>
      <c r="G66" s="12">
        <f>IF(A66="","",SUMIFS(Pedidos!$I$4:$I$203,Pedidos!$D$4:$D$203,A66,Pedidos!$L$4:$L$203,"&lt;&gt;Cancelado"))</f>
        <v/>
      </c>
      <c r="H66" s="12">
        <f>IF(A66="","",SUMIFS(Pedidos!$K$4:$K$203,Pedidos!$D$4:$D$203,A66,Pedidos!$L$4:$L$203,"&lt;&gt;Cancelado"))</f>
        <v/>
      </c>
    </row>
    <row r="67" spans="6:8">
      <c r="F67" s="18">
        <f>IF(A67="","",COUNTIF(Pedidos!$D$4:$D$203,A67))</f>
        <v/>
      </c>
      <c r="G67" s="12">
        <f>IF(A67="","",SUMIFS(Pedidos!$I$4:$I$203,Pedidos!$D$4:$D$203,A67,Pedidos!$L$4:$L$203,"&lt;&gt;Cancelado"))</f>
        <v/>
      </c>
      <c r="H67" s="12">
        <f>IF(A67="","",SUMIFS(Pedidos!$K$4:$K$203,Pedidos!$D$4:$D$203,A67,Pedidos!$L$4:$L$203,"&lt;&gt;Cancelado"))</f>
        <v/>
      </c>
    </row>
    <row r="68" spans="6:8">
      <c r="F68" s="18">
        <f>IF(A68="","",COUNTIF(Pedidos!$D$4:$D$203,A68))</f>
        <v/>
      </c>
      <c r="G68" s="12">
        <f>IF(A68="","",SUMIFS(Pedidos!$I$4:$I$203,Pedidos!$D$4:$D$203,A68,Pedidos!$L$4:$L$203,"&lt;&gt;Cancelado"))</f>
        <v/>
      </c>
      <c r="H68" s="12">
        <f>IF(A68="","",SUMIFS(Pedidos!$K$4:$K$203,Pedidos!$D$4:$D$203,A68,Pedidos!$L$4:$L$203,"&lt;&gt;Cancelado"))</f>
        <v/>
      </c>
    </row>
    <row r="69" spans="6:8">
      <c r="F69" s="18">
        <f>IF(A69="","",COUNTIF(Pedidos!$D$4:$D$203,A69))</f>
        <v/>
      </c>
      <c r="G69" s="12">
        <f>IF(A69="","",SUMIFS(Pedidos!$I$4:$I$203,Pedidos!$D$4:$D$203,A69,Pedidos!$L$4:$L$203,"&lt;&gt;Cancelado"))</f>
        <v/>
      </c>
      <c r="H69" s="12">
        <f>IF(A69="","",SUMIFS(Pedidos!$K$4:$K$203,Pedidos!$D$4:$D$203,A69,Pedidos!$L$4:$L$203,"&lt;&gt;Cancelado"))</f>
        <v/>
      </c>
    </row>
    <row r="70" spans="6:8">
      <c r="F70" s="18">
        <f>IF(A70="","",COUNTIF(Pedidos!$D$4:$D$203,A70))</f>
        <v/>
      </c>
      <c r="G70" s="12">
        <f>IF(A70="","",SUMIFS(Pedidos!$I$4:$I$203,Pedidos!$D$4:$D$203,A70,Pedidos!$L$4:$L$203,"&lt;&gt;Cancelado"))</f>
        <v/>
      </c>
      <c r="H70" s="12">
        <f>IF(A70="","",SUMIFS(Pedidos!$K$4:$K$203,Pedidos!$D$4:$D$203,A70,Pedidos!$L$4:$L$203,"&lt;&gt;Cancelado"))</f>
        <v/>
      </c>
    </row>
    <row r="71" spans="6:8">
      <c r="F71" s="18">
        <f>IF(A71="","",COUNTIF(Pedidos!$D$4:$D$203,A71))</f>
        <v/>
      </c>
      <c r="G71" s="12">
        <f>IF(A71="","",SUMIFS(Pedidos!$I$4:$I$203,Pedidos!$D$4:$D$203,A71,Pedidos!$L$4:$L$203,"&lt;&gt;Cancelado"))</f>
        <v/>
      </c>
      <c r="H71" s="12">
        <f>IF(A71="","",SUMIFS(Pedidos!$K$4:$K$203,Pedidos!$D$4:$D$203,A71,Pedidos!$L$4:$L$203,"&lt;&gt;Cancelado"))</f>
        <v/>
      </c>
    </row>
    <row r="72" spans="6:8">
      <c r="F72" s="18">
        <f>IF(A72="","",COUNTIF(Pedidos!$D$4:$D$203,A72))</f>
        <v/>
      </c>
      <c r="G72" s="12">
        <f>IF(A72="","",SUMIFS(Pedidos!$I$4:$I$203,Pedidos!$D$4:$D$203,A72,Pedidos!$L$4:$L$203,"&lt;&gt;Cancelado"))</f>
        <v/>
      </c>
      <c r="H72" s="12">
        <f>IF(A72="","",SUMIFS(Pedidos!$K$4:$K$203,Pedidos!$D$4:$D$203,A72,Pedidos!$L$4:$L$203,"&lt;&gt;Cancelado"))</f>
        <v/>
      </c>
    </row>
    <row r="73" spans="6:8">
      <c r="F73" s="18">
        <f>IF(A73="","",COUNTIF(Pedidos!$D$4:$D$203,A73))</f>
        <v/>
      </c>
      <c r="G73" s="12">
        <f>IF(A73="","",SUMIFS(Pedidos!$I$4:$I$203,Pedidos!$D$4:$D$203,A73,Pedidos!$L$4:$L$203,"&lt;&gt;Cancelado"))</f>
        <v/>
      </c>
      <c r="H73" s="12">
        <f>IF(A73="","",SUMIFS(Pedidos!$K$4:$K$203,Pedidos!$D$4:$D$203,A73,Pedidos!$L$4:$L$203,"&lt;&gt;Cancelado"))</f>
        <v/>
      </c>
    </row>
    <row r="74" spans="6:8">
      <c r="F74" s="18">
        <f>IF(A74="","",COUNTIF(Pedidos!$D$4:$D$203,A74))</f>
        <v/>
      </c>
      <c r="G74" s="12">
        <f>IF(A74="","",SUMIFS(Pedidos!$I$4:$I$203,Pedidos!$D$4:$D$203,A74,Pedidos!$L$4:$L$203,"&lt;&gt;Cancelado"))</f>
        <v/>
      </c>
      <c r="H74" s="12">
        <f>IF(A74="","",SUMIFS(Pedidos!$K$4:$K$203,Pedidos!$D$4:$D$203,A74,Pedidos!$L$4:$L$203,"&lt;&gt;Cancelado"))</f>
        <v/>
      </c>
    </row>
    <row r="75" spans="6:8">
      <c r="F75" s="18">
        <f>IF(A75="","",COUNTIF(Pedidos!$D$4:$D$203,A75))</f>
        <v/>
      </c>
      <c r="G75" s="12">
        <f>IF(A75="","",SUMIFS(Pedidos!$I$4:$I$203,Pedidos!$D$4:$D$203,A75,Pedidos!$L$4:$L$203,"&lt;&gt;Cancelado"))</f>
        <v/>
      </c>
      <c r="H75" s="12">
        <f>IF(A75="","",SUMIFS(Pedidos!$K$4:$K$203,Pedidos!$D$4:$D$203,A75,Pedidos!$L$4:$L$203,"&lt;&gt;Cancelado"))</f>
        <v/>
      </c>
    </row>
    <row r="76" spans="6:8">
      <c r="F76" s="18">
        <f>IF(A76="","",COUNTIF(Pedidos!$D$4:$D$203,A76))</f>
        <v/>
      </c>
      <c r="G76" s="12">
        <f>IF(A76="","",SUMIFS(Pedidos!$I$4:$I$203,Pedidos!$D$4:$D$203,A76,Pedidos!$L$4:$L$203,"&lt;&gt;Cancelado"))</f>
        <v/>
      </c>
      <c r="H76" s="12">
        <f>IF(A76="","",SUMIFS(Pedidos!$K$4:$K$203,Pedidos!$D$4:$D$203,A76,Pedidos!$L$4:$L$203,"&lt;&gt;Cancelado"))</f>
        <v/>
      </c>
    </row>
    <row r="77" spans="6:8">
      <c r="F77" s="18">
        <f>IF(A77="","",COUNTIF(Pedidos!$D$4:$D$203,A77))</f>
        <v/>
      </c>
      <c r="G77" s="12">
        <f>IF(A77="","",SUMIFS(Pedidos!$I$4:$I$203,Pedidos!$D$4:$D$203,A77,Pedidos!$L$4:$L$203,"&lt;&gt;Cancelado"))</f>
        <v/>
      </c>
      <c r="H77" s="12">
        <f>IF(A77="","",SUMIFS(Pedidos!$K$4:$K$203,Pedidos!$D$4:$D$203,A77,Pedidos!$L$4:$L$203,"&lt;&gt;Cancelado"))</f>
        <v/>
      </c>
    </row>
    <row r="78" spans="6:8">
      <c r="F78" s="18">
        <f>IF(A78="","",COUNTIF(Pedidos!$D$4:$D$203,A78))</f>
        <v/>
      </c>
      <c r="G78" s="12">
        <f>IF(A78="","",SUMIFS(Pedidos!$I$4:$I$203,Pedidos!$D$4:$D$203,A78,Pedidos!$L$4:$L$203,"&lt;&gt;Cancelado"))</f>
        <v/>
      </c>
      <c r="H78" s="12">
        <f>IF(A78="","",SUMIFS(Pedidos!$K$4:$K$203,Pedidos!$D$4:$D$203,A78,Pedidos!$L$4:$L$203,"&lt;&gt;Cancelado"))</f>
        <v/>
      </c>
    </row>
    <row r="79" spans="6:8">
      <c r="F79" s="18">
        <f>IF(A79="","",COUNTIF(Pedidos!$D$4:$D$203,A79))</f>
        <v/>
      </c>
      <c r="G79" s="12">
        <f>IF(A79="","",SUMIFS(Pedidos!$I$4:$I$203,Pedidos!$D$4:$D$203,A79,Pedidos!$L$4:$L$203,"&lt;&gt;Cancelado"))</f>
        <v/>
      </c>
      <c r="H79" s="12">
        <f>IF(A79="","",SUMIFS(Pedidos!$K$4:$K$203,Pedidos!$D$4:$D$203,A79,Pedidos!$L$4:$L$203,"&lt;&gt;Cancelado"))</f>
        <v/>
      </c>
    </row>
    <row r="80" spans="6:8">
      <c r="F80" s="18">
        <f>IF(A80="","",COUNTIF(Pedidos!$D$4:$D$203,A80))</f>
        <v/>
      </c>
      <c r="G80" s="12">
        <f>IF(A80="","",SUMIFS(Pedidos!$I$4:$I$203,Pedidos!$D$4:$D$203,A80,Pedidos!$L$4:$L$203,"&lt;&gt;Cancelado"))</f>
        <v/>
      </c>
      <c r="H80" s="12">
        <f>IF(A80="","",SUMIFS(Pedidos!$K$4:$K$203,Pedidos!$D$4:$D$203,A80,Pedidos!$L$4:$L$203,"&lt;&gt;Cancelado"))</f>
        <v/>
      </c>
    </row>
    <row r="81" spans="6:8">
      <c r="F81" s="18">
        <f>IF(A81="","",COUNTIF(Pedidos!$D$4:$D$203,A81))</f>
        <v/>
      </c>
      <c r="G81" s="12">
        <f>IF(A81="","",SUMIFS(Pedidos!$I$4:$I$203,Pedidos!$D$4:$D$203,A81,Pedidos!$L$4:$L$203,"&lt;&gt;Cancelado"))</f>
        <v/>
      </c>
      <c r="H81" s="12">
        <f>IF(A81="","",SUMIFS(Pedidos!$K$4:$K$203,Pedidos!$D$4:$D$203,A81,Pedidos!$L$4:$L$203,"&lt;&gt;Cancelado"))</f>
        <v/>
      </c>
    </row>
    <row r="82" spans="6:8">
      <c r="F82" s="18">
        <f>IF(A82="","",COUNTIF(Pedidos!$D$4:$D$203,A82))</f>
        <v/>
      </c>
      <c r="G82" s="12">
        <f>IF(A82="","",SUMIFS(Pedidos!$I$4:$I$203,Pedidos!$D$4:$D$203,A82,Pedidos!$L$4:$L$203,"&lt;&gt;Cancelado"))</f>
        <v/>
      </c>
      <c r="H82" s="12">
        <f>IF(A82="","",SUMIFS(Pedidos!$K$4:$K$203,Pedidos!$D$4:$D$203,A82,Pedidos!$L$4:$L$203,"&lt;&gt;Cancelado"))</f>
        <v/>
      </c>
    </row>
    <row r="83" spans="6:8">
      <c r="F83" s="18">
        <f>IF(A83="","",COUNTIF(Pedidos!$D$4:$D$203,A83))</f>
        <v/>
      </c>
      <c r="G83" s="12">
        <f>IF(A83="","",SUMIFS(Pedidos!$I$4:$I$203,Pedidos!$D$4:$D$203,A83,Pedidos!$L$4:$L$203,"&lt;&gt;Cancelado"))</f>
        <v/>
      </c>
      <c r="H83" s="12">
        <f>IF(A83="","",SUMIFS(Pedidos!$K$4:$K$203,Pedidos!$D$4:$D$203,A83,Pedidos!$L$4:$L$203,"&lt;&gt;Cancelado"))</f>
        <v/>
      </c>
    </row>
    <row r="84" spans="6:8">
      <c r="F84" s="18">
        <f>IF(A84="","",COUNTIF(Pedidos!$D$4:$D$203,A84))</f>
        <v/>
      </c>
      <c r="G84" s="12">
        <f>IF(A84="","",SUMIFS(Pedidos!$I$4:$I$203,Pedidos!$D$4:$D$203,A84,Pedidos!$L$4:$L$203,"&lt;&gt;Cancelado"))</f>
        <v/>
      </c>
      <c r="H84" s="12">
        <f>IF(A84="","",SUMIFS(Pedidos!$K$4:$K$203,Pedidos!$D$4:$D$203,A84,Pedidos!$L$4:$L$203,"&lt;&gt;Cancelado"))</f>
        <v/>
      </c>
    </row>
    <row r="85" spans="6:8">
      <c r="F85" s="18">
        <f>IF(A85="","",COUNTIF(Pedidos!$D$4:$D$203,A85))</f>
        <v/>
      </c>
      <c r="G85" s="12">
        <f>IF(A85="","",SUMIFS(Pedidos!$I$4:$I$203,Pedidos!$D$4:$D$203,A85,Pedidos!$L$4:$L$203,"&lt;&gt;Cancelado"))</f>
        <v/>
      </c>
      <c r="H85" s="12">
        <f>IF(A85="","",SUMIFS(Pedidos!$K$4:$K$203,Pedidos!$D$4:$D$203,A85,Pedidos!$L$4:$L$203,"&lt;&gt;Cancelado"))</f>
        <v/>
      </c>
    </row>
    <row r="86" spans="6:8">
      <c r="F86" s="18">
        <f>IF(A86="","",COUNTIF(Pedidos!$D$4:$D$203,A86))</f>
        <v/>
      </c>
      <c r="G86" s="12">
        <f>IF(A86="","",SUMIFS(Pedidos!$I$4:$I$203,Pedidos!$D$4:$D$203,A86,Pedidos!$L$4:$L$203,"&lt;&gt;Cancelado"))</f>
        <v/>
      </c>
      <c r="H86" s="12">
        <f>IF(A86="","",SUMIFS(Pedidos!$K$4:$K$203,Pedidos!$D$4:$D$203,A86,Pedidos!$L$4:$L$203,"&lt;&gt;Cancelado"))</f>
        <v/>
      </c>
    </row>
    <row r="87" spans="6:8">
      <c r="F87" s="18">
        <f>IF(A87="","",COUNTIF(Pedidos!$D$4:$D$203,A87))</f>
        <v/>
      </c>
      <c r="G87" s="12">
        <f>IF(A87="","",SUMIFS(Pedidos!$I$4:$I$203,Pedidos!$D$4:$D$203,A87,Pedidos!$L$4:$L$203,"&lt;&gt;Cancelado"))</f>
        <v/>
      </c>
      <c r="H87" s="12">
        <f>IF(A87="","",SUMIFS(Pedidos!$K$4:$K$203,Pedidos!$D$4:$D$203,A87,Pedidos!$L$4:$L$203,"&lt;&gt;Cancelado"))</f>
        <v/>
      </c>
    </row>
    <row r="88" spans="6:8">
      <c r="F88" s="18">
        <f>IF(A88="","",COUNTIF(Pedidos!$D$4:$D$203,A88))</f>
        <v/>
      </c>
      <c r="G88" s="12">
        <f>IF(A88="","",SUMIFS(Pedidos!$I$4:$I$203,Pedidos!$D$4:$D$203,A88,Pedidos!$L$4:$L$203,"&lt;&gt;Cancelado"))</f>
        <v/>
      </c>
      <c r="H88" s="12">
        <f>IF(A88="","",SUMIFS(Pedidos!$K$4:$K$203,Pedidos!$D$4:$D$203,A88,Pedidos!$L$4:$L$203,"&lt;&gt;Cancelado"))</f>
        <v/>
      </c>
    </row>
    <row r="89" spans="6:8">
      <c r="F89" s="18">
        <f>IF(A89="","",COUNTIF(Pedidos!$D$4:$D$203,A89))</f>
        <v/>
      </c>
      <c r="G89" s="12">
        <f>IF(A89="","",SUMIFS(Pedidos!$I$4:$I$203,Pedidos!$D$4:$D$203,A89,Pedidos!$L$4:$L$203,"&lt;&gt;Cancelado"))</f>
        <v/>
      </c>
      <c r="H89" s="12">
        <f>IF(A89="","",SUMIFS(Pedidos!$K$4:$K$203,Pedidos!$D$4:$D$203,A89,Pedidos!$L$4:$L$203,"&lt;&gt;Cancelado"))</f>
        <v/>
      </c>
    </row>
    <row r="90" spans="6:8">
      <c r="F90" s="18">
        <f>IF(A90="","",COUNTIF(Pedidos!$D$4:$D$203,A90))</f>
        <v/>
      </c>
      <c r="G90" s="12">
        <f>IF(A90="","",SUMIFS(Pedidos!$I$4:$I$203,Pedidos!$D$4:$D$203,A90,Pedidos!$L$4:$L$203,"&lt;&gt;Cancelado"))</f>
        <v/>
      </c>
      <c r="H90" s="12">
        <f>IF(A90="","",SUMIFS(Pedidos!$K$4:$K$203,Pedidos!$D$4:$D$203,A90,Pedidos!$L$4:$L$203,"&lt;&gt;Cancelado"))</f>
        <v/>
      </c>
    </row>
    <row r="91" spans="6:8">
      <c r="F91" s="18">
        <f>IF(A91="","",COUNTIF(Pedidos!$D$4:$D$203,A91))</f>
        <v/>
      </c>
      <c r="G91" s="12">
        <f>IF(A91="","",SUMIFS(Pedidos!$I$4:$I$203,Pedidos!$D$4:$D$203,A91,Pedidos!$L$4:$L$203,"&lt;&gt;Cancelado"))</f>
        <v/>
      </c>
      <c r="H91" s="12">
        <f>IF(A91="","",SUMIFS(Pedidos!$K$4:$K$203,Pedidos!$D$4:$D$203,A91,Pedidos!$L$4:$L$203,"&lt;&gt;Cancelado"))</f>
        <v/>
      </c>
    </row>
    <row r="92" spans="6:8">
      <c r="F92" s="18">
        <f>IF(A92="","",COUNTIF(Pedidos!$D$4:$D$203,A92))</f>
        <v/>
      </c>
      <c r="G92" s="12">
        <f>IF(A92="","",SUMIFS(Pedidos!$I$4:$I$203,Pedidos!$D$4:$D$203,A92,Pedidos!$L$4:$L$203,"&lt;&gt;Cancelado"))</f>
        <v/>
      </c>
      <c r="H92" s="12">
        <f>IF(A92="","",SUMIFS(Pedidos!$K$4:$K$203,Pedidos!$D$4:$D$203,A92,Pedidos!$L$4:$L$203,"&lt;&gt;Cancelado"))</f>
        <v/>
      </c>
    </row>
    <row r="93" spans="6:8">
      <c r="F93" s="18">
        <f>IF(A93="","",COUNTIF(Pedidos!$D$4:$D$203,A93))</f>
        <v/>
      </c>
      <c r="G93" s="12">
        <f>IF(A93="","",SUMIFS(Pedidos!$I$4:$I$203,Pedidos!$D$4:$D$203,A93,Pedidos!$L$4:$L$203,"&lt;&gt;Cancelado"))</f>
        <v/>
      </c>
      <c r="H93" s="12">
        <f>IF(A93="","",SUMIFS(Pedidos!$K$4:$K$203,Pedidos!$D$4:$D$203,A93,Pedidos!$L$4:$L$203,"&lt;&gt;Cancelado"))</f>
        <v/>
      </c>
    </row>
    <row r="94" spans="6:8">
      <c r="F94" s="18">
        <f>IF(A94="","",COUNTIF(Pedidos!$D$4:$D$203,A94))</f>
        <v/>
      </c>
      <c r="G94" s="12">
        <f>IF(A94="","",SUMIFS(Pedidos!$I$4:$I$203,Pedidos!$D$4:$D$203,A94,Pedidos!$L$4:$L$203,"&lt;&gt;Cancelado"))</f>
        <v/>
      </c>
      <c r="H94" s="12">
        <f>IF(A94="","",SUMIFS(Pedidos!$K$4:$K$203,Pedidos!$D$4:$D$203,A94,Pedidos!$L$4:$L$203,"&lt;&gt;Cancelado"))</f>
        <v/>
      </c>
    </row>
    <row r="95" spans="6:8">
      <c r="F95" s="18">
        <f>IF(A95="","",COUNTIF(Pedidos!$D$4:$D$203,A95))</f>
        <v/>
      </c>
      <c r="G95" s="12">
        <f>IF(A95="","",SUMIFS(Pedidos!$I$4:$I$203,Pedidos!$D$4:$D$203,A95,Pedidos!$L$4:$L$203,"&lt;&gt;Cancelado"))</f>
        <v/>
      </c>
      <c r="H95" s="12">
        <f>IF(A95="","",SUMIFS(Pedidos!$K$4:$K$203,Pedidos!$D$4:$D$203,A95,Pedidos!$L$4:$L$203,"&lt;&gt;Cancelado"))</f>
        <v/>
      </c>
    </row>
    <row r="96" spans="6:8">
      <c r="F96" s="18">
        <f>IF(A96="","",COUNTIF(Pedidos!$D$4:$D$203,A96))</f>
        <v/>
      </c>
      <c r="G96" s="12">
        <f>IF(A96="","",SUMIFS(Pedidos!$I$4:$I$203,Pedidos!$D$4:$D$203,A96,Pedidos!$L$4:$L$203,"&lt;&gt;Cancelado"))</f>
        <v/>
      </c>
      <c r="H96" s="12">
        <f>IF(A96="","",SUMIFS(Pedidos!$K$4:$K$203,Pedidos!$D$4:$D$203,A96,Pedidos!$L$4:$L$203,"&lt;&gt;Cancelado"))</f>
        <v/>
      </c>
    </row>
    <row r="97" spans="6:8">
      <c r="F97" s="18">
        <f>IF(A97="","",COUNTIF(Pedidos!$D$4:$D$203,A97))</f>
        <v/>
      </c>
      <c r="G97" s="12">
        <f>IF(A97="","",SUMIFS(Pedidos!$I$4:$I$203,Pedidos!$D$4:$D$203,A97,Pedidos!$L$4:$L$203,"&lt;&gt;Cancelado"))</f>
        <v/>
      </c>
      <c r="H97" s="12">
        <f>IF(A97="","",SUMIFS(Pedidos!$K$4:$K$203,Pedidos!$D$4:$D$203,A97,Pedidos!$L$4:$L$203,"&lt;&gt;Cancelado"))</f>
        <v/>
      </c>
    </row>
    <row r="98" spans="6:8">
      <c r="F98" s="18">
        <f>IF(A98="","",COUNTIF(Pedidos!$D$4:$D$203,A98))</f>
        <v/>
      </c>
      <c r="G98" s="12">
        <f>IF(A98="","",SUMIFS(Pedidos!$I$4:$I$203,Pedidos!$D$4:$D$203,A98,Pedidos!$L$4:$L$203,"&lt;&gt;Cancelado"))</f>
        <v/>
      </c>
      <c r="H98" s="12">
        <f>IF(A98="","",SUMIFS(Pedidos!$K$4:$K$203,Pedidos!$D$4:$D$203,A98,Pedidos!$L$4:$L$203,"&lt;&gt;Cancelado"))</f>
        <v/>
      </c>
    </row>
    <row r="99" spans="6:8">
      <c r="F99" s="18">
        <f>IF(A99="","",COUNTIF(Pedidos!$D$4:$D$203,A99))</f>
        <v/>
      </c>
      <c r="G99" s="12">
        <f>IF(A99="","",SUMIFS(Pedidos!$I$4:$I$203,Pedidos!$D$4:$D$203,A99,Pedidos!$L$4:$L$203,"&lt;&gt;Cancelado"))</f>
        <v/>
      </c>
      <c r="H99" s="12">
        <f>IF(A99="","",SUMIFS(Pedidos!$K$4:$K$203,Pedidos!$D$4:$D$203,A99,Pedidos!$L$4:$L$203,"&lt;&gt;Cancelado"))</f>
        <v/>
      </c>
    </row>
    <row r="100" spans="6:8">
      <c r="F100" s="18">
        <f>IF(A100="","",COUNTIF(Pedidos!$D$4:$D$203,A100))</f>
        <v/>
      </c>
      <c r="G100" s="12">
        <f>IF(A100="","",SUMIFS(Pedidos!$I$4:$I$203,Pedidos!$D$4:$D$203,A100,Pedidos!$L$4:$L$203,"&lt;&gt;Cancelado"))</f>
        <v/>
      </c>
      <c r="H100" s="12">
        <f>IF(A100="","",SUMIFS(Pedidos!$K$4:$K$203,Pedidos!$D$4:$D$203,A100,Pedidos!$L$4:$L$203,"&lt;&gt;Cancelado"))</f>
        <v/>
      </c>
    </row>
    <row r="101" spans="6:8">
      <c r="F101" s="18">
        <f>IF(A101="","",COUNTIF(Pedidos!$D$4:$D$203,A101))</f>
        <v/>
      </c>
      <c r="G101" s="12">
        <f>IF(A101="","",SUMIFS(Pedidos!$I$4:$I$203,Pedidos!$D$4:$D$203,A101,Pedidos!$L$4:$L$203,"&lt;&gt;Cancelado"))</f>
        <v/>
      </c>
      <c r="H101" s="12">
        <f>IF(A101="","",SUMIFS(Pedidos!$K$4:$K$203,Pedidos!$D$4:$D$203,A101,Pedidos!$L$4:$L$203,"&lt;&gt;Cancelado"))</f>
        <v/>
      </c>
    </row>
    <row r="102" spans="6:8">
      <c r="F102" s="18">
        <f>IF(A102="","",COUNTIF(Pedidos!$D$4:$D$203,A102))</f>
        <v/>
      </c>
      <c r="G102" s="12">
        <f>IF(A102="","",SUMIFS(Pedidos!$I$4:$I$203,Pedidos!$D$4:$D$203,A102,Pedidos!$L$4:$L$203,"&lt;&gt;Cancelado"))</f>
        <v/>
      </c>
      <c r="H102" s="12">
        <f>IF(A102="","",SUMIFS(Pedidos!$K$4:$K$203,Pedidos!$D$4:$D$203,A102,Pedidos!$L$4:$L$203,"&lt;&gt;Cancelado"))</f>
        <v/>
      </c>
    </row>
    <row r="103" spans="6:8">
      <c r="F103" s="18">
        <f>IF(A103="","",COUNTIF(Pedidos!$D$4:$D$203,A103))</f>
        <v/>
      </c>
      <c r="G103" s="12">
        <f>IF(A103="","",SUMIFS(Pedidos!$I$4:$I$203,Pedidos!$D$4:$D$203,A103,Pedidos!$L$4:$L$203,"&lt;&gt;Cancelado"))</f>
        <v/>
      </c>
      <c r="H103" s="12">
        <f>IF(A103="","",SUMIFS(Pedidos!$K$4:$K$203,Pedidos!$D$4:$D$203,A103,Pedidos!$L$4:$L$203,"&lt;&gt;Cancelado"))</f>
        <v/>
      </c>
    </row>
    <row r="104" spans="6:8">
      <c r="F104" s="18">
        <f>IF(A104="","",COUNTIF(Pedidos!$D$4:$D$203,A104))</f>
        <v/>
      </c>
      <c r="G104" s="12">
        <f>IF(A104="","",SUMIFS(Pedidos!$I$4:$I$203,Pedidos!$D$4:$D$203,A104,Pedidos!$L$4:$L$203,"&lt;&gt;Cancelado"))</f>
        <v/>
      </c>
      <c r="H104" s="12">
        <f>IF(A104="","",SUMIFS(Pedidos!$K$4:$K$203,Pedidos!$D$4:$D$203,A104,Pedidos!$L$4:$L$203,"&lt;&gt;Cancelado"))</f>
        <v/>
      </c>
    </row>
    <row r="105" spans="6:8">
      <c r="F105" s="18">
        <f>IF(A105="","",COUNTIF(Pedidos!$D$4:$D$203,A105))</f>
        <v/>
      </c>
      <c r="G105" s="12">
        <f>IF(A105="","",SUMIFS(Pedidos!$I$4:$I$203,Pedidos!$D$4:$D$203,A105,Pedidos!$L$4:$L$203,"&lt;&gt;Cancelado"))</f>
        <v/>
      </c>
      <c r="H105" s="12">
        <f>IF(A105="","",SUMIFS(Pedidos!$K$4:$K$203,Pedidos!$D$4:$D$203,A105,Pedidos!$L$4:$L$203,"&lt;&gt;Cancelado"))</f>
        <v/>
      </c>
    </row>
    <row r="106" spans="6:8">
      <c r="F106" s="18">
        <f>IF(A106="","",COUNTIF(Pedidos!$D$4:$D$203,A106))</f>
        <v/>
      </c>
      <c r="G106" s="12">
        <f>IF(A106="","",SUMIFS(Pedidos!$I$4:$I$203,Pedidos!$D$4:$D$203,A106,Pedidos!$L$4:$L$203,"&lt;&gt;Cancelado"))</f>
        <v/>
      </c>
      <c r="H106" s="12">
        <f>IF(A106="","",SUMIFS(Pedidos!$K$4:$K$203,Pedidos!$D$4:$D$203,A106,Pedidos!$L$4:$L$203,"&lt;&gt;Cancelado"))</f>
        <v/>
      </c>
    </row>
    <row r="107" spans="6:8">
      <c r="F107" s="18">
        <f>IF(A107="","",COUNTIF(Pedidos!$D$4:$D$203,A107))</f>
        <v/>
      </c>
      <c r="G107" s="12">
        <f>IF(A107="","",SUMIFS(Pedidos!$I$4:$I$203,Pedidos!$D$4:$D$203,A107,Pedidos!$L$4:$L$203,"&lt;&gt;Cancelado"))</f>
        <v/>
      </c>
      <c r="H107" s="12">
        <f>IF(A107="","",SUMIFS(Pedidos!$K$4:$K$203,Pedidos!$D$4:$D$203,A107,Pedidos!$L$4:$L$203,"&lt;&gt;Cancelado"))</f>
        <v/>
      </c>
    </row>
    <row r="108" spans="6:8">
      <c r="F108" s="18">
        <f>IF(A108="","",COUNTIF(Pedidos!$D$4:$D$203,A108))</f>
        <v/>
      </c>
      <c r="G108" s="12">
        <f>IF(A108="","",SUMIFS(Pedidos!$I$4:$I$203,Pedidos!$D$4:$D$203,A108,Pedidos!$L$4:$L$203,"&lt;&gt;Cancelado"))</f>
        <v/>
      </c>
      <c r="H108" s="12">
        <f>IF(A108="","",SUMIFS(Pedidos!$K$4:$K$203,Pedidos!$D$4:$D$203,A108,Pedidos!$L$4:$L$203,"&lt;&gt;Cancelado"))</f>
        <v/>
      </c>
    </row>
    <row r="109" spans="6:8">
      <c r="F109" s="18">
        <f>IF(A109="","",COUNTIF(Pedidos!$D$4:$D$203,A109))</f>
        <v/>
      </c>
      <c r="G109" s="12">
        <f>IF(A109="","",SUMIFS(Pedidos!$I$4:$I$203,Pedidos!$D$4:$D$203,A109,Pedidos!$L$4:$L$203,"&lt;&gt;Cancelado"))</f>
        <v/>
      </c>
      <c r="H109" s="12">
        <f>IF(A109="","",SUMIFS(Pedidos!$K$4:$K$203,Pedidos!$D$4:$D$203,A109,Pedidos!$L$4:$L$203,"&lt;&gt;Cancelado"))</f>
        <v/>
      </c>
    </row>
    <row r="110" spans="6:8">
      <c r="F110" s="18">
        <f>IF(A110="","",COUNTIF(Pedidos!$D$4:$D$203,A110))</f>
        <v/>
      </c>
      <c r="G110" s="12">
        <f>IF(A110="","",SUMIFS(Pedidos!$I$4:$I$203,Pedidos!$D$4:$D$203,A110,Pedidos!$L$4:$L$203,"&lt;&gt;Cancelado"))</f>
        <v/>
      </c>
      <c r="H110" s="12">
        <f>IF(A110="","",SUMIFS(Pedidos!$K$4:$K$203,Pedidos!$D$4:$D$203,A110,Pedidos!$L$4:$L$203,"&lt;&gt;Cancelado"))</f>
        <v/>
      </c>
    </row>
    <row r="111" spans="6:8">
      <c r="F111" s="18">
        <f>IF(A111="","",COUNTIF(Pedidos!$D$4:$D$203,A111))</f>
        <v/>
      </c>
      <c r="G111" s="12">
        <f>IF(A111="","",SUMIFS(Pedidos!$I$4:$I$203,Pedidos!$D$4:$D$203,A111,Pedidos!$L$4:$L$203,"&lt;&gt;Cancelado"))</f>
        <v/>
      </c>
      <c r="H111" s="12">
        <f>IF(A111="","",SUMIFS(Pedidos!$K$4:$K$203,Pedidos!$D$4:$D$203,A111,Pedidos!$L$4:$L$203,"&lt;&gt;Cancelado"))</f>
        <v/>
      </c>
    </row>
    <row r="112" spans="6:8">
      <c r="F112" s="18">
        <f>IF(A112="","",COUNTIF(Pedidos!$D$4:$D$203,A112))</f>
        <v/>
      </c>
      <c r="G112" s="12">
        <f>IF(A112="","",SUMIFS(Pedidos!$I$4:$I$203,Pedidos!$D$4:$D$203,A112,Pedidos!$L$4:$L$203,"&lt;&gt;Cancelado"))</f>
        <v/>
      </c>
      <c r="H112" s="12">
        <f>IF(A112="","",SUMIFS(Pedidos!$K$4:$K$203,Pedidos!$D$4:$D$203,A112,Pedidos!$L$4:$L$203,"&lt;&gt;Cancelado"))</f>
        <v/>
      </c>
    </row>
    <row r="113" spans="6:8">
      <c r="F113" s="18">
        <f>IF(A113="","",COUNTIF(Pedidos!$D$4:$D$203,A113))</f>
        <v/>
      </c>
      <c r="G113" s="12">
        <f>IF(A113="","",SUMIFS(Pedidos!$I$4:$I$203,Pedidos!$D$4:$D$203,A113,Pedidos!$L$4:$L$203,"&lt;&gt;Cancelado"))</f>
        <v/>
      </c>
      <c r="H113" s="12">
        <f>IF(A113="","",SUMIFS(Pedidos!$K$4:$K$203,Pedidos!$D$4:$D$203,A113,Pedidos!$L$4:$L$203,"&lt;&gt;Cancelado"))</f>
        <v/>
      </c>
    </row>
    <row r="114" spans="6:8">
      <c r="F114" s="18">
        <f>IF(A114="","",COUNTIF(Pedidos!$D$4:$D$203,A114))</f>
        <v/>
      </c>
      <c r="G114" s="12">
        <f>IF(A114="","",SUMIFS(Pedidos!$I$4:$I$203,Pedidos!$D$4:$D$203,A114,Pedidos!$L$4:$L$203,"&lt;&gt;Cancelado"))</f>
        <v/>
      </c>
      <c r="H114" s="12">
        <f>IF(A114="","",SUMIFS(Pedidos!$K$4:$K$203,Pedidos!$D$4:$D$203,A114,Pedidos!$L$4:$L$203,"&lt;&gt;Cancelado"))</f>
        <v/>
      </c>
    </row>
    <row r="115" spans="6:8">
      <c r="F115" s="18">
        <f>IF(A115="","",COUNTIF(Pedidos!$D$4:$D$203,A115))</f>
        <v/>
      </c>
      <c r="G115" s="12">
        <f>IF(A115="","",SUMIFS(Pedidos!$I$4:$I$203,Pedidos!$D$4:$D$203,A115,Pedidos!$L$4:$L$203,"&lt;&gt;Cancelado"))</f>
        <v/>
      </c>
      <c r="H115" s="12">
        <f>IF(A115="","",SUMIFS(Pedidos!$K$4:$K$203,Pedidos!$D$4:$D$203,A115,Pedidos!$L$4:$L$203,"&lt;&gt;Cancelado"))</f>
        <v/>
      </c>
    </row>
    <row r="116" spans="6:8">
      <c r="F116" s="18">
        <f>IF(A116="","",COUNTIF(Pedidos!$D$4:$D$203,A116))</f>
        <v/>
      </c>
      <c r="G116" s="12">
        <f>IF(A116="","",SUMIFS(Pedidos!$I$4:$I$203,Pedidos!$D$4:$D$203,A116,Pedidos!$L$4:$L$203,"&lt;&gt;Cancelado"))</f>
        <v/>
      </c>
      <c r="H116" s="12">
        <f>IF(A116="","",SUMIFS(Pedidos!$K$4:$K$203,Pedidos!$D$4:$D$203,A116,Pedidos!$L$4:$L$203,"&lt;&gt;Cancelado"))</f>
        <v/>
      </c>
    </row>
    <row r="117" spans="6:8">
      <c r="F117" s="18">
        <f>IF(A117="","",COUNTIF(Pedidos!$D$4:$D$203,A117))</f>
        <v/>
      </c>
      <c r="G117" s="12">
        <f>IF(A117="","",SUMIFS(Pedidos!$I$4:$I$203,Pedidos!$D$4:$D$203,A117,Pedidos!$L$4:$L$203,"&lt;&gt;Cancelado"))</f>
        <v/>
      </c>
      <c r="H117" s="12">
        <f>IF(A117="","",SUMIFS(Pedidos!$K$4:$K$203,Pedidos!$D$4:$D$203,A117,Pedidos!$L$4:$L$203,"&lt;&gt;Cancelado"))</f>
        <v/>
      </c>
    </row>
    <row r="118" spans="6:8">
      <c r="F118" s="18">
        <f>IF(A118="","",COUNTIF(Pedidos!$D$4:$D$203,A118))</f>
        <v/>
      </c>
      <c r="G118" s="12">
        <f>IF(A118="","",SUMIFS(Pedidos!$I$4:$I$203,Pedidos!$D$4:$D$203,A118,Pedidos!$L$4:$L$203,"&lt;&gt;Cancelado"))</f>
        <v/>
      </c>
      <c r="H118" s="12">
        <f>IF(A118="","",SUMIFS(Pedidos!$K$4:$K$203,Pedidos!$D$4:$D$203,A118,Pedidos!$L$4:$L$203,"&lt;&gt;Cancelado"))</f>
        <v/>
      </c>
    </row>
    <row r="119" spans="6:8">
      <c r="F119" s="18">
        <f>IF(A119="","",COUNTIF(Pedidos!$D$4:$D$203,A119))</f>
        <v/>
      </c>
      <c r="G119" s="12">
        <f>IF(A119="","",SUMIFS(Pedidos!$I$4:$I$203,Pedidos!$D$4:$D$203,A119,Pedidos!$L$4:$L$203,"&lt;&gt;Cancelado"))</f>
        <v/>
      </c>
      <c r="H119" s="12">
        <f>IF(A119="","",SUMIFS(Pedidos!$K$4:$K$203,Pedidos!$D$4:$D$203,A119,Pedidos!$L$4:$L$203,"&lt;&gt;Cancelado"))</f>
        <v/>
      </c>
    </row>
    <row r="120" spans="6:8">
      <c r="F120" s="18">
        <f>IF(A120="","",COUNTIF(Pedidos!$D$4:$D$203,A120))</f>
        <v/>
      </c>
      <c r="G120" s="12">
        <f>IF(A120="","",SUMIFS(Pedidos!$I$4:$I$203,Pedidos!$D$4:$D$203,A120,Pedidos!$L$4:$L$203,"&lt;&gt;Cancelado"))</f>
        <v/>
      </c>
      <c r="H120" s="12">
        <f>IF(A120="","",SUMIFS(Pedidos!$K$4:$K$203,Pedidos!$D$4:$D$203,A120,Pedidos!$L$4:$L$203,"&lt;&gt;Cancelado"))</f>
        <v/>
      </c>
    </row>
    <row r="121" spans="6:8">
      <c r="F121" s="18">
        <f>IF(A121="","",COUNTIF(Pedidos!$D$4:$D$203,A121))</f>
        <v/>
      </c>
      <c r="G121" s="12">
        <f>IF(A121="","",SUMIFS(Pedidos!$I$4:$I$203,Pedidos!$D$4:$D$203,A121,Pedidos!$L$4:$L$203,"&lt;&gt;Cancelado"))</f>
        <v/>
      </c>
      <c r="H121" s="12">
        <f>IF(A121="","",SUMIFS(Pedidos!$K$4:$K$203,Pedidos!$D$4:$D$203,A121,Pedidos!$L$4:$L$203,"&lt;&gt;Cancelado"))</f>
        <v/>
      </c>
    </row>
    <row r="122" spans="6:8">
      <c r="F122" s="18">
        <f>IF(A122="","",COUNTIF(Pedidos!$D$4:$D$203,A122))</f>
        <v/>
      </c>
      <c r="G122" s="12">
        <f>IF(A122="","",SUMIFS(Pedidos!$I$4:$I$203,Pedidos!$D$4:$D$203,A122,Pedidos!$L$4:$L$203,"&lt;&gt;Cancelado"))</f>
        <v/>
      </c>
      <c r="H122" s="12">
        <f>IF(A122="","",SUMIFS(Pedidos!$K$4:$K$203,Pedidos!$D$4:$D$203,A122,Pedidos!$L$4:$L$203,"&lt;&gt;Cancelado"))</f>
        <v/>
      </c>
    </row>
    <row r="123" spans="6:8">
      <c r="F123" s="18">
        <f>IF(A123="","",COUNTIF(Pedidos!$D$4:$D$203,A123))</f>
        <v/>
      </c>
      <c r="G123" s="12">
        <f>IF(A123="","",SUMIFS(Pedidos!$I$4:$I$203,Pedidos!$D$4:$D$203,A123,Pedidos!$L$4:$L$203,"&lt;&gt;Cancelado"))</f>
        <v/>
      </c>
      <c r="H123" s="12">
        <f>IF(A123="","",SUMIFS(Pedidos!$K$4:$K$203,Pedidos!$D$4:$D$203,A123,Pedidos!$L$4:$L$203,"&lt;&gt;Cancelado"))</f>
        <v/>
      </c>
    </row>
    <row r="124" spans="6:8">
      <c r="F124" s="18">
        <f>IF(A124="","",COUNTIF(Pedidos!$D$4:$D$203,A124))</f>
        <v/>
      </c>
      <c r="G124" s="12">
        <f>IF(A124="","",SUMIFS(Pedidos!$I$4:$I$203,Pedidos!$D$4:$D$203,A124,Pedidos!$L$4:$L$203,"&lt;&gt;Cancelado"))</f>
        <v/>
      </c>
      <c r="H124" s="12">
        <f>IF(A124="","",SUMIFS(Pedidos!$K$4:$K$203,Pedidos!$D$4:$D$203,A124,Pedidos!$L$4:$L$203,"&lt;&gt;Cancelado"))</f>
        <v/>
      </c>
    </row>
    <row r="125" spans="6:8">
      <c r="F125" s="18">
        <f>IF(A125="","",COUNTIF(Pedidos!$D$4:$D$203,A125))</f>
        <v/>
      </c>
      <c r="G125" s="12">
        <f>IF(A125="","",SUMIFS(Pedidos!$I$4:$I$203,Pedidos!$D$4:$D$203,A125,Pedidos!$L$4:$L$203,"&lt;&gt;Cancelado"))</f>
        <v/>
      </c>
      <c r="H125" s="12">
        <f>IF(A125="","",SUMIFS(Pedidos!$K$4:$K$203,Pedidos!$D$4:$D$203,A125,Pedidos!$L$4:$L$203,"&lt;&gt;Cancelado"))</f>
        <v/>
      </c>
    </row>
    <row r="126" spans="6:8">
      <c r="F126" s="18">
        <f>IF(A126="","",COUNTIF(Pedidos!$D$4:$D$203,A126))</f>
        <v/>
      </c>
      <c r="G126" s="12">
        <f>IF(A126="","",SUMIFS(Pedidos!$I$4:$I$203,Pedidos!$D$4:$D$203,A126,Pedidos!$L$4:$L$203,"&lt;&gt;Cancelado"))</f>
        <v/>
      </c>
      <c r="H126" s="12">
        <f>IF(A126="","",SUMIFS(Pedidos!$K$4:$K$203,Pedidos!$D$4:$D$203,A126,Pedidos!$L$4:$L$203,"&lt;&gt;Cancelado"))</f>
        <v/>
      </c>
    </row>
    <row r="127" spans="6:8">
      <c r="F127" s="18">
        <f>IF(A127="","",COUNTIF(Pedidos!$D$4:$D$203,A127))</f>
        <v/>
      </c>
      <c r="G127" s="12">
        <f>IF(A127="","",SUMIFS(Pedidos!$I$4:$I$203,Pedidos!$D$4:$D$203,A127,Pedidos!$L$4:$L$203,"&lt;&gt;Cancelado"))</f>
        <v/>
      </c>
      <c r="H127" s="12">
        <f>IF(A127="","",SUMIFS(Pedidos!$K$4:$K$203,Pedidos!$D$4:$D$203,A127,Pedidos!$L$4:$L$203,"&lt;&gt;Cancelado"))</f>
        <v/>
      </c>
    </row>
    <row r="128" spans="6:8">
      <c r="F128" s="18">
        <f>IF(A128="","",COUNTIF(Pedidos!$D$4:$D$203,A128))</f>
        <v/>
      </c>
      <c r="G128" s="12">
        <f>IF(A128="","",SUMIFS(Pedidos!$I$4:$I$203,Pedidos!$D$4:$D$203,A128,Pedidos!$L$4:$L$203,"&lt;&gt;Cancelado"))</f>
        <v/>
      </c>
      <c r="H128" s="12">
        <f>IF(A128="","",SUMIFS(Pedidos!$K$4:$K$203,Pedidos!$D$4:$D$203,A128,Pedidos!$L$4:$L$203,"&lt;&gt;Cancelado"))</f>
        <v/>
      </c>
    </row>
    <row r="129" spans="6:8">
      <c r="F129" s="18">
        <f>IF(A129="","",COUNTIF(Pedidos!$D$4:$D$203,A129))</f>
        <v/>
      </c>
      <c r="G129" s="12">
        <f>IF(A129="","",SUMIFS(Pedidos!$I$4:$I$203,Pedidos!$D$4:$D$203,A129,Pedidos!$L$4:$L$203,"&lt;&gt;Cancelado"))</f>
        <v/>
      </c>
      <c r="H129" s="12">
        <f>IF(A129="","",SUMIFS(Pedidos!$K$4:$K$203,Pedidos!$D$4:$D$203,A129,Pedidos!$L$4:$L$203,"&lt;&gt;Cancelado"))</f>
        <v/>
      </c>
    </row>
    <row r="130" spans="6:8">
      <c r="F130" s="18">
        <f>IF(A130="","",COUNTIF(Pedidos!$D$4:$D$203,A130))</f>
        <v/>
      </c>
      <c r="G130" s="12">
        <f>IF(A130="","",SUMIFS(Pedidos!$I$4:$I$203,Pedidos!$D$4:$D$203,A130,Pedidos!$L$4:$L$203,"&lt;&gt;Cancelado"))</f>
        <v/>
      </c>
      <c r="H130" s="12">
        <f>IF(A130="","",SUMIFS(Pedidos!$K$4:$K$203,Pedidos!$D$4:$D$203,A130,Pedidos!$L$4:$L$203,"&lt;&gt;Cancelado"))</f>
        <v/>
      </c>
    </row>
    <row r="131" spans="6:8">
      <c r="F131" s="18">
        <f>IF(A131="","",COUNTIF(Pedidos!$D$4:$D$203,A131))</f>
        <v/>
      </c>
      <c r="G131" s="12">
        <f>IF(A131="","",SUMIFS(Pedidos!$I$4:$I$203,Pedidos!$D$4:$D$203,A131,Pedidos!$L$4:$L$203,"&lt;&gt;Cancelado"))</f>
        <v/>
      </c>
      <c r="H131" s="12">
        <f>IF(A131="","",SUMIFS(Pedidos!$K$4:$K$203,Pedidos!$D$4:$D$203,A131,Pedidos!$L$4:$L$203,"&lt;&gt;Cancelado"))</f>
        <v/>
      </c>
    </row>
    <row r="132" spans="6:8">
      <c r="F132" s="18">
        <f>IF(A132="","",COUNTIF(Pedidos!$D$4:$D$203,A132))</f>
        <v/>
      </c>
      <c r="G132" s="12">
        <f>IF(A132="","",SUMIFS(Pedidos!$I$4:$I$203,Pedidos!$D$4:$D$203,A132,Pedidos!$L$4:$L$203,"&lt;&gt;Cancelado"))</f>
        <v/>
      </c>
      <c r="H132" s="12">
        <f>IF(A132="","",SUMIFS(Pedidos!$K$4:$K$203,Pedidos!$D$4:$D$203,A132,Pedidos!$L$4:$L$203,"&lt;&gt;Cancelado"))</f>
        <v/>
      </c>
    </row>
    <row r="133" spans="6:8">
      <c r="F133" s="18">
        <f>IF(A133="","",COUNTIF(Pedidos!$D$4:$D$203,A133))</f>
        <v/>
      </c>
      <c r="G133" s="12">
        <f>IF(A133="","",SUMIFS(Pedidos!$I$4:$I$203,Pedidos!$D$4:$D$203,A133,Pedidos!$L$4:$L$203,"&lt;&gt;Cancelado"))</f>
        <v/>
      </c>
      <c r="H133" s="12">
        <f>IF(A133="","",SUMIFS(Pedidos!$K$4:$K$203,Pedidos!$D$4:$D$203,A133,Pedidos!$L$4:$L$203,"&lt;&gt;Cancelado"))</f>
        <v/>
      </c>
    </row>
    <row r="134" spans="6:8">
      <c r="F134" s="18">
        <f>IF(A134="","",COUNTIF(Pedidos!$D$4:$D$203,A134))</f>
        <v/>
      </c>
      <c r="G134" s="12">
        <f>IF(A134="","",SUMIFS(Pedidos!$I$4:$I$203,Pedidos!$D$4:$D$203,A134,Pedidos!$L$4:$L$203,"&lt;&gt;Cancelado"))</f>
        <v/>
      </c>
      <c r="H134" s="12">
        <f>IF(A134="","",SUMIFS(Pedidos!$K$4:$K$203,Pedidos!$D$4:$D$203,A134,Pedidos!$L$4:$L$203,"&lt;&gt;Cancelado"))</f>
        <v/>
      </c>
    </row>
    <row r="135" spans="6:8">
      <c r="F135" s="18">
        <f>IF(A135="","",COUNTIF(Pedidos!$D$4:$D$203,A135))</f>
        <v/>
      </c>
      <c r="G135" s="12">
        <f>IF(A135="","",SUMIFS(Pedidos!$I$4:$I$203,Pedidos!$D$4:$D$203,A135,Pedidos!$L$4:$L$203,"&lt;&gt;Cancelado"))</f>
        <v/>
      </c>
      <c r="H135" s="12">
        <f>IF(A135="","",SUMIFS(Pedidos!$K$4:$K$203,Pedidos!$D$4:$D$203,A135,Pedidos!$L$4:$L$203,"&lt;&gt;Cancelado"))</f>
        <v/>
      </c>
    </row>
    <row r="136" spans="6:8">
      <c r="F136" s="18">
        <f>IF(A136="","",COUNTIF(Pedidos!$D$4:$D$203,A136))</f>
        <v/>
      </c>
      <c r="G136" s="12">
        <f>IF(A136="","",SUMIFS(Pedidos!$I$4:$I$203,Pedidos!$D$4:$D$203,A136,Pedidos!$L$4:$L$203,"&lt;&gt;Cancelado"))</f>
        <v/>
      </c>
      <c r="H136" s="12">
        <f>IF(A136="","",SUMIFS(Pedidos!$K$4:$K$203,Pedidos!$D$4:$D$203,A136,Pedidos!$L$4:$L$203,"&lt;&gt;Cancelado"))</f>
        <v/>
      </c>
    </row>
    <row r="137" spans="6:8">
      <c r="F137" s="18">
        <f>IF(A137="","",COUNTIF(Pedidos!$D$4:$D$203,A137))</f>
        <v/>
      </c>
      <c r="G137" s="12">
        <f>IF(A137="","",SUMIFS(Pedidos!$I$4:$I$203,Pedidos!$D$4:$D$203,A137,Pedidos!$L$4:$L$203,"&lt;&gt;Cancelado"))</f>
        <v/>
      </c>
      <c r="H137" s="12">
        <f>IF(A137="","",SUMIFS(Pedidos!$K$4:$K$203,Pedidos!$D$4:$D$203,A137,Pedidos!$L$4:$L$203,"&lt;&gt;Cancelado"))</f>
        <v/>
      </c>
    </row>
    <row r="138" spans="6:8">
      <c r="F138" s="18">
        <f>IF(A138="","",COUNTIF(Pedidos!$D$4:$D$203,A138))</f>
        <v/>
      </c>
      <c r="G138" s="12">
        <f>IF(A138="","",SUMIFS(Pedidos!$I$4:$I$203,Pedidos!$D$4:$D$203,A138,Pedidos!$L$4:$L$203,"&lt;&gt;Cancelado"))</f>
        <v/>
      </c>
      <c r="H138" s="12">
        <f>IF(A138="","",SUMIFS(Pedidos!$K$4:$K$203,Pedidos!$D$4:$D$203,A138,Pedidos!$L$4:$L$203,"&lt;&gt;Cancelado"))</f>
        <v/>
      </c>
    </row>
    <row r="139" spans="6:8">
      <c r="F139" s="18">
        <f>IF(A139="","",COUNTIF(Pedidos!$D$4:$D$203,A139))</f>
        <v/>
      </c>
      <c r="G139" s="12">
        <f>IF(A139="","",SUMIFS(Pedidos!$I$4:$I$203,Pedidos!$D$4:$D$203,A139,Pedidos!$L$4:$L$203,"&lt;&gt;Cancelado"))</f>
        <v/>
      </c>
      <c r="H139" s="12">
        <f>IF(A139="","",SUMIFS(Pedidos!$K$4:$K$203,Pedidos!$D$4:$D$203,A139,Pedidos!$L$4:$L$203,"&lt;&gt;Cancelado"))</f>
        <v/>
      </c>
    </row>
    <row r="140" spans="6:8">
      <c r="F140" s="18">
        <f>IF(A140="","",COUNTIF(Pedidos!$D$4:$D$203,A140))</f>
        <v/>
      </c>
      <c r="G140" s="12">
        <f>IF(A140="","",SUMIFS(Pedidos!$I$4:$I$203,Pedidos!$D$4:$D$203,A140,Pedidos!$L$4:$L$203,"&lt;&gt;Cancelado"))</f>
        <v/>
      </c>
      <c r="H140" s="12">
        <f>IF(A140="","",SUMIFS(Pedidos!$K$4:$K$203,Pedidos!$D$4:$D$203,A140,Pedidos!$L$4:$L$203,"&lt;&gt;Cancelado"))</f>
        <v/>
      </c>
    </row>
    <row r="141" spans="6:8">
      <c r="F141" s="18">
        <f>IF(A141="","",COUNTIF(Pedidos!$D$4:$D$203,A141))</f>
        <v/>
      </c>
      <c r="G141" s="12">
        <f>IF(A141="","",SUMIFS(Pedidos!$I$4:$I$203,Pedidos!$D$4:$D$203,A141,Pedidos!$L$4:$L$203,"&lt;&gt;Cancelado"))</f>
        <v/>
      </c>
      <c r="H141" s="12">
        <f>IF(A141="","",SUMIFS(Pedidos!$K$4:$K$203,Pedidos!$D$4:$D$203,A141,Pedidos!$L$4:$L$203,"&lt;&gt;Cancelado"))</f>
        <v/>
      </c>
    </row>
    <row r="142" spans="6:8">
      <c r="F142" s="18">
        <f>IF(A142="","",COUNTIF(Pedidos!$D$4:$D$203,A142))</f>
        <v/>
      </c>
      <c r="G142" s="12">
        <f>IF(A142="","",SUMIFS(Pedidos!$I$4:$I$203,Pedidos!$D$4:$D$203,A142,Pedidos!$L$4:$L$203,"&lt;&gt;Cancelado"))</f>
        <v/>
      </c>
      <c r="H142" s="12">
        <f>IF(A142="","",SUMIFS(Pedidos!$K$4:$K$203,Pedidos!$D$4:$D$203,A142,Pedidos!$L$4:$L$203,"&lt;&gt;Cancelado"))</f>
        <v/>
      </c>
    </row>
    <row r="143" spans="6:8">
      <c r="F143" s="18">
        <f>IF(A143="","",COUNTIF(Pedidos!$D$4:$D$203,A143))</f>
        <v/>
      </c>
      <c r="G143" s="12">
        <f>IF(A143="","",SUMIFS(Pedidos!$I$4:$I$203,Pedidos!$D$4:$D$203,A143,Pedidos!$L$4:$L$203,"&lt;&gt;Cancelado"))</f>
        <v/>
      </c>
      <c r="H143" s="12">
        <f>IF(A143="","",SUMIFS(Pedidos!$K$4:$K$203,Pedidos!$D$4:$D$203,A143,Pedidos!$L$4:$L$203,"&lt;&gt;Cancelado"))</f>
        <v/>
      </c>
    </row>
    <row r="144" spans="6:8">
      <c r="F144" s="18">
        <f>IF(A144="","",COUNTIF(Pedidos!$D$4:$D$203,A144))</f>
        <v/>
      </c>
      <c r="G144" s="12">
        <f>IF(A144="","",SUMIFS(Pedidos!$I$4:$I$203,Pedidos!$D$4:$D$203,A144,Pedidos!$L$4:$L$203,"&lt;&gt;Cancelado"))</f>
        <v/>
      </c>
      <c r="H144" s="12">
        <f>IF(A144="","",SUMIFS(Pedidos!$K$4:$K$203,Pedidos!$D$4:$D$203,A144,Pedidos!$L$4:$L$203,"&lt;&gt;Cancelado"))</f>
        <v/>
      </c>
    </row>
    <row r="145" spans="6:8">
      <c r="F145" s="18">
        <f>IF(A145="","",COUNTIF(Pedidos!$D$4:$D$203,A145))</f>
        <v/>
      </c>
      <c r="G145" s="12">
        <f>IF(A145="","",SUMIFS(Pedidos!$I$4:$I$203,Pedidos!$D$4:$D$203,A145,Pedidos!$L$4:$L$203,"&lt;&gt;Cancelado"))</f>
        <v/>
      </c>
      <c r="H145" s="12">
        <f>IF(A145="","",SUMIFS(Pedidos!$K$4:$K$203,Pedidos!$D$4:$D$203,A145,Pedidos!$L$4:$L$203,"&lt;&gt;Cancelado"))</f>
        <v/>
      </c>
    </row>
    <row r="146" spans="6:8">
      <c r="F146" s="18">
        <f>IF(A146="","",COUNTIF(Pedidos!$D$4:$D$203,A146))</f>
        <v/>
      </c>
      <c r="G146" s="12">
        <f>IF(A146="","",SUMIFS(Pedidos!$I$4:$I$203,Pedidos!$D$4:$D$203,A146,Pedidos!$L$4:$L$203,"&lt;&gt;Cancelado"))</f>
        <v/>
      </c>
      <c r="H146" s="12">
        <f>IF(A146="","",SUMIFS(Pedidos!$K$4:$K$203,Pedidos!$D$4:$D$203,A146,Pedidos!$L$4:$L$203,"&lt;&gt;Cancelado"))</f>
        <v/>
      </c>
    </row>
    <row r="147" spans="6:8">
      <c r="F147" s="18">
        <f>IF(A147="","",COUNTIF(Pedidos!$D$4:$D$203,A147))</f>
        <v/>
      </c>
      <c r="G147" s="12">
        <f>IF(A147="","",SUMIFS(Pedidos!$I$4:$I$203,Pedidos!$D$4:$D$203,A147,Pedidos!$L$4:$L$203,"&lt;&gt;Cancelado"))</f>
        <v/>
      </c>
      <c r="H147" s="12">
        <f>IF(A147="","",SUMIFS(Pedidos!$K$4:$K$203,Pedidos!$D$4:$D$203,A147,Pedidos!$L$4:$L$203,"&lt;&gt;Cancelado"))</f>
        <v/>
      </c>
    </row>
    <row r="148" spans="6:8">
      <c r="F148" s="18">
        <f>IF(A148="","",COUNTIF(Pedidos!$D$4:$D$203,A148))</f>
        <v/>
      </c>
      <c r="G148" s="12">
        <f>IF(A148="","",SUMIFS(Pedidos!$I$4:$I$203,Pedidos!$D$4:$D$203,A148,Pedidos!$L$4:$L$203,"&lt;&gt;Cancelado"))</f>
        <v/>
      </c>
      <c r="H148" s="12">
        <f>IF(A148="","",SUMIFS(Pedidos!$K$4:$K$203,Pedidos!$D$4:$D$203,A148,Pedidos!$L$4:$L$203,"&lt;&gt;Cancelado"))</f>
        <v/>
      </c>
    </row>
    <row r="149" spans="6:8">
      <c r="F149" s="18">
        <f>IF(A149="","",COUNTIF(Pedidos!$D$4:$D$203,A149))</f>
        <v/>
      </c>
      <c r="G149" s="12">
        <f>IF(A149="","",SUMIFS(Pedidos!$I$4:$I$203,Pedidos!$D$4:$D$203,A149,Pedidos!$L$4:$L$203,"&lt;&gt;Cancelado"))</f>
        <v/>
      </c>
      <c r="H149" s="12">
        <f>IF(A149="","",SUMIFS(Pedidos!$K$4:$K$203,Pedidos!$D$4:$D$203,A149,Pedidos!$L$4:$L$203,"&lt;&gt;Cancelado"))</f>
        <v/>
      </c>
    </row>
    <row r="150" spans="6:8">
      <c r="F150" s="18">
        <f>IF(A150="","",COUNTIF(Pedidos!$D$4:$D$203,A150))</f>
        <v/>
      </c>
      <c r="G150" s="12">
        <f>IF(A150="","",SUMIFS(Pedidos!$I$4:$I$203,Pedidos!$D$4:$D$203,A150,Pedidos!$L$4:$L$203,"&lt;&gt;Cancelado"))</f>
        <v/>
      </c>
      <c r="H150" s="12">
        <f>IF(A150="","",SUMIFS(Pedidos!$K$4:$K$203,Pedidos!$D$4:$D$203,A150,Pedidos!$L$4:$L$203,"&lt;&gt;Cancelado"))</f>
        <v/>
      </c>
    </row>
    <row r="151" spans="6:8">
      <c r="F151" s="18">
        <f>IF(A151="","",COUNTIF(Pedidos!$D$4:$D$203,A151))</f>
        <v/>
      </c>
      <c r="G151" s="12">
        <f>IF(A151="","",SUMIFS(Pedidos!$I$4:$I$203,Pedidos!$D$4:$D$203,A151,Pedidos!$L$4:$L$203,"&lt;&gt;Cancelado"))</f>
        <v/>
      </c>
      <c r="H151" s="12">
        <f>IF(A151="","",SUMIFS(Pedidos!$K$4:$K$203,Pedidos!$D$4:$D$203,A151,Pedidos!$L$4:$L$203,"&lt;&gt;Cancelado"))</f>
        <v/>
      </c>
    </row>
    <row r="152" spans="6:8">
      <c r="F152" s="18">
        <f>IF(A152="","",COUNTIF(Pedidos!$D$4:$D$203,A152))</f>
        <v/>
      </c>
      <c r="G152" s="12">
        <f>IF(A152="","",SUMIFS(Pedidos!$I$4:$I$203,Pedidos!$D$4:$D$203,A152,Pedidos!$L$4:$L$203,"&lt;&gt;Cancelado"))</f>
        <v/>
      </c>
      <c r="H152" s="12">
        <f>IF(A152="","",SUMIFS(Pedidos!$K$4:$K$203,Pedidos!$D$4:$D$203,A152,Pedidos!$L$4:$L$203,"&lt;&gt;Cancelado"))</f>
        <v/>
      </c>
    </row>
    <row r="153" spans="6:8">
      <c r="F153" s="18">
        <f>IF(A153="","",COUNTIF(Pedidos!$D$4:$D$203,A153))</f>
        <v/>
      </c>
      <c r="G153" s="12">
        <f>IF(A153="","",SUMIFS(Pedidos!$I$4:$I$203,Pedidos!$D$4:$D$203,A153,Pedidos!$L$4:$L$203,"&lt;&gt;Cancelado"))</f>
        <v/>
      </c>
      <c r="H153" s="12">
        <f>IF(A153="","",SUMIFS(Pedidos!$K$4:$K$203,Pedidos!$D$4:$D$203,A153,Pedidos!$L$4:$L$203,"&lt;&gt;Cancelado"))</f>
        <v/>
      </c>
    </row>
    <row r="154" spans="6:8">
      <c r="F154" s="18">
        <f>IF(A154="","",COUNTIF(Pedidos!$D$4:$D$203,A154))</f>
        <v/>
      </c>
      <c r="G154" s="12">
        <f>IF(A154="","",SUMIFS(Pedidos!$I$4:$I$203,Pedidos!$D$4:$D$203,A154,Pedidos!$L$4:$L$203,"&lt;&gt;Cancelado"))</f>
        <v/>
      </c>
      <c r="H154" s="12">
        <f>IF(A154="","",SUMIFS(Pedidos!$K$4:$K$203,Pedidos!$D$4:$D$203,A154,Pedidos!$L$4:$L$203,"&lt;&gt;Cancelado"))</f>
        <v/>
      </c>
    </row>
    <row r="155" spans="6:8">
      <c r="F155" s="18">
        <f>IF(A155="","",COUNTIF(Pedidos!$D$4:$D$203,A155))</f>
        <v/>
      </c>
      <c r="G155" s="12">
        <f>IF(A155="","",SUMIFS(Pedidos!$I$4:$I$203,Pedidos!$D$4:$D$203,A155,Pedidos!$L$4:$L$203,"&lt;&gt;Cancelado"))</f>
        <v/>
      </c>
      <c r="H155" s="12">
        <f>IF(A155="","",SUMIFS(Pedidos!$K$4:$K$203,Pedidos!$D$4:$D$203,A155,Pedidos!$L$4:$L$203,"&lt;&gt;Cancelado"))</f>
        <v/>
      </c>
    </row>
    <row r="156" spans="6:8">
      <c r="F156" s="18">
        <f>IF(A156="","",COUNTIF(Pedidos!$D$4:$D$203,A156))</f>
        <v/>
      </c>
      <c r="G156" s="12">
        <f>IF(A156="","",SUMIFS(Pedidos!$I$4:$I$203,Pedidos!$D$4:$D$203,A156,Pedidos!$L$4:$L$203,"&lt;&gt;Cancelado"))</f>
        <v/>
      </c>
      <c r="H156" s="12">
        <f>IF(A156="","",SUMIFS(Pedidos!$K$4:$K$203,Pedidos!$D$4:$D$203,A156,Pedidos!$L$4:$L$203,"&lt;&gt;Cancelado"))</f>
        <v/>
      </c>
    </row>
    <row r="157" spans="6:8">
      <c r="F157" s="18">
        <f>IF(A157="","",COUNTIF(Pedidos!$D$4:$D$203,A157))</f>
        <v/>
      </c>
      <c r="G157" s="12">
        <f>IF(A157="","",SUMIFS(Pedidos!$I$4:$I$203,Pedidos!$D$4:$D$203,A157,Pedidos!$L$4:$L$203,"&lt;&gt;Cancelado"))</f>
        <v/>
      </c>
      <c r="H157" s="12">
        <f>IF(A157="","",SUMIFS(Pedidos!$K$4:$K$203,Pedidos!$D$4:$D$203,A157,Pedidos!$L$4:$L$203,"&lt;&gt;Cancelado"))</f>
        <v/>
      </c>
    </row>
    <row r="158" spans="6:8">
      <c r="F158" s="18">
        <f>IF(A158="","",COUNTIF(Pedidos!$D$4:$D$203,A158))</f>
        <v/>
      </c>
      <c r="G158" s="12">
        <f>IF(A158="","",SUMIFS(Pedidos!$I$4:$I$203,Pedidos!$D$4:$D$203,A158,Pedidos!$L$4:$L$203,"&lt;&gt;Cancelado"))</f>
        <v/>
      </c>
      <c r="H158" s="12">
        <f>IF(A158="","",SUMIFS(Pedidos!$K$4:$K$203,Pedidos!$D$4:$D$203,A158,Pedidos!$L$4:$L$203,"&lt;&gt;Cancelado"))</f>
        <v/>
      </c>
    </row>
    <row r="159" spans="6:8">
      <c r="F159" s="18">
        <f>IF(A159="","",COUNTIF(Pedidos!$D$4:$D$203,A159))</f>
        <v/>
      </c>
      <c r="G159" s="12">
        <f>IF(A159="","",SUMIFS(Pedidos!$I$4:$I$203,Pedidos!$D$4:$D$203,A159,Pedidos!$L$4:$L$203,"&lt;&gt;Cancelado"))</f>
        <v/>
      </c>
      <c r="H159" s="12">
        <f>IF(A159="","",SUMIFS(Pedidos!$K$4:$K$203,Pedidos!$D$4:$D$203,A159,Pedidos!$L$4:$L$203,"&lt;&gt;Cancelado"))</f>
        <v/>
      </c>
    </row>
    <row r="160" spans="6:8">
      <c r="F160" s="18">
        <f>IF(A160="","",COUNTIF(Pedidos!$D$4:$D$203,A160))</f>
        <v/>
      </c>
      <c r="G160" s="12">
        <f>IF(A160="","",SUMIFS(Pedidos!$I$4:$I$203,Pedidos!$D$4:$D$203,A160,Pedidos!$L$4:$L$203,"&lt;&gt;Cancelado"))</f>
        <v/>
      </c>
      <c r="H160" s="12">
        <f>IF(A160="","",SUMIFS(Pedidos!$K$4:$K$203,Pedidos!$D$4:$D$203,A160,Pedidos!$L$4:$L$203,"&lt;&gt;Cancelado"))</f>
        <v/>
      </c>
    </row>
    <row r="161" spans="6:8">
      <c r="F161" s="18">
        <f>IF(A161="","",COUNTIF(Pedidos!$D$4:$D$203,A161))</f>
        <v/>
      </c>
      <c r="G161" s="12">
        <f>IF(A161="","",SUMIFS(Pedidos!$I$4:$I$203,Pedidos!$D$4:$D$203,A161,Pedidos!$L$4:$L$203,"&lt;&gt;Cancelado"))</f>
        <v/>
      </c>
      <c r="H161" s="12">
        <f>IF(A161="","",SUMIFS(Pedidos!$K$4:$K$203,Pedidos!$D$4:$D$203,A161,Pedidos!$L$4:$L$203,"&lt;&gt;Cancelado"))</f>
        <v/>
      </c>
    </row>
    <row r="162" spans="6:8">
      <c r="F162" s="18">
        <f>IF(A162="","",COUNTIF(Pedidos!$D$4:$D$203,A162))</f>
        <v/>
      </c>
      <c r="G162" s="12">
        <f>IF(A162="","",SUMIFS(Pedidos!$I$4:$I$203,Pedidos!$D$4:$D$203,A162,Pedidos!$L$4:$L$203,"&lt;&gt;Cancelado"))</f>
        <v/>
      </c>
      <c r="H162" s="12">
        <f>IF(A162="","",SUMIFS(Pedidos!$K$4:$K$203,Pedidos!$D$4:$D$203,A162,Pedidos!$L$4:$L$203,"&lt;&gt;Cancelado"))</f>
        <v/>
      </c>
    </row>
    <row r="163" spans="6:8">
      <c r="F163" s="18">
        <f>IF(A163="","",COUNTIF(Pedidos!$D$4:$D$203,A163))</f>
        <v/>
      </c>
      <c r="G163" s="12">
        <f>IF(A163="","",SUMIFS(Pedidos!$I$4:$I$203,Pedidos!$D$4:$D$203,A163,Pedidos!$L$4:$L$203,"&lt;&gt;Cancelado"))</f>
        <v/>
      </c>
      <c r="H163" s="12">
        <f>IF(A163="","",SUMIFS(Pedidos!$K$4:$K$203,Pedidos!$D$4:$D$203,A163,Pedidos!$L$4:$L$203,"&lt;&gt;Cancelado"))</f>
        <v/>
      </c>
    </row>
    <row r="164" spans="6:8">
      <c r="F164" s="18">
        <f>IF(A164="","",COUNTIF(Pedidos!$D$4:$D$203,A164))</f>
        <v/>
      </c>
      <c r="G164" s="12">
        <f>IF(A164="","",SUMIFS(Pedidos!$I$4:$I$203,Pedidos!$D$4:$D$203,A164,Pedidos!$L$4:$L$203,"&lt;&gt;Cancelado"))</f>
        <v/>
      </c>
      <c r="H164" s="12">
        <f>IF(A164="","",SUMIFS(Pedidos!$K$4:$K$203,Pedidos!$D$4:$D$203,A164,Pedidos!$L$4:$L$203,"&lt;&gt;Cancelado"))</f>
        <v/>
      </c>
    </row>
    <row r="165" spans="6:8">
      <c r="F165" s="18">
        <f>IF(A165="","",COUNTIF(Pedidos!$D$4:$D$203,A165))</f>
        <v/>
      </c>
      <c r="G165" s="12">
        <f>IF(A165="","",SUMIFS(Pedidos!$I$4:$I$203,Pedidos!$D$4:$D$203,A165,Pedidos!$L$4:$L$203,"&lt;&gt;Cancelado"))</f>
        <v/>
      </c>
      <c r="H165" s="12">
        <f>IF(A165="","",SUMIFS(Pedidos!$K$4:$K$203,Pedidos!$D$4:$D$203,A165,Pedidos!$L$4:$L$203,"&lt;&gt;Cancelado"))</f>
        <v/>
      </c>
    </row>
    <row r="166" spans="6:8">
      <c r="F166" s="18">
        <f>IF(A166="","",COUNTIF(Pedidos!$D$4:$D$203,A166))</f>
        <v/>
      </c>
      <c r="G166" s="12">
        <f>IF(A166="","",SUMIFS(Pedidos!$I$4:$I$203,Pedidos!$D$4:$D$203,A166,Pedidos!$L$4:$L$203,"&lt;&gt;Cancelado"))</f>
        <v/>
      </c>
      <c r="H166" s="12">
        <f>IF(A166="","",SUMIFS(Pedidos!$K$4:$K$203,Pedidos!$D$4:$D$203,A166,Pedidos!$L$4:$L$203,"&lt;&gt;Cancelado"))</f>
        <v/>
      </c>
    </row>
    <row r="167" spans="6:8">
      <c r="F167" s="18">
        <f>IF(A167="","",COUNTIF(Pedidos!$D$4:$D$203,A167))</f>
        <v/>
      </c>
      <c r="G167" s="12">
        <f>IF(A167="","",SUMIFS(Pedidos!$I$4:$I$203,Pedidos!$D$4:$D$203,A167,Pedidos!$L$4:$L$203,"&lt;&gt;Cancelado"))</f>
        <v/>
      </c>
      <c r="H167" s="12">
        <f>IF(A167="","",SUMIFS(Pedidos!$K$4:$K$203,Pedidos!$D$4:$D$203,A167,Pedidos!$L$4:$L$203,"&lt;&gt;Cancelado"))</f>
        <v/>
      </c>
    </row>
    <row r="168" spans="6:8">
      <c r="F168" s="18">
        <f>IF(A168="","",COUNTIF(Pedidos!$D$4:$D$203,A168))</f>
        <v/>
      </c>
      <c r="G168" s="12">
        <f>IF(A168="","",SUMIFS(Pedidos!$I$4:$I$203,Pedidos!$D$4:$D$203,A168,Pedidos!$L$4:$L$203,"&lt;&gt;Cancelado"))</f>
        <v/>
      </c>
      <c r="H168" s="12">
        <f>IF(A168="","",SUMIFS(Pedidos!$K$4:$K$203,Pedidos!$D$4:$D$203,A168,Pedidos!$L$4:$L$203,"&lt;&gt;Cancelado"))</f>
        <v/>
      </c>
    </row>
    <row r="169" spans="6:8">
      <c r="F169" s="18">
        <f>IF(A169="","",COUNTIF(Pedidos!$D$4:$D$203,A169))</f>
        <v/>
      </c>
      <c r="G169" s="12">
        <f>IF(A169="","",SUMIFS(Pedidos!$I$4:$I$203,Pedidos!$D$4:$D$203,A169,Pedidos!$L$4:$L$203,"&lt;&gt;Cancelado"))</f>
        <v/>
      </c>
      <c r="H169" s="12">
        <f>IF(A169="","",SUMIFS(Pedidos!$K$4:$K$203,Pedidos!$D$4:$D$203,A169,Pedidos!$L$4:$L$203,"&lt;&gt;Cancelado"))</f>
        <v/>
      </c>
    </row>
    <row r="170" spans="6:8">
      <c r="F170" s="18">
        <f>IF(A170="","",COUNTIF(Pedidos!$D$4:$D$203,A170))</f>
        <v/>
      </c>
      <c r="G170" s="12">
        <f>IF(A170="","",SUMIFS(Pedidos!$I$4:$I$203,Pedidos!$D$4:$D$203,A170,Pedidos!$L$4:$L$203,"&lt;&gt;Cancelado"))</f>
        <v/>
      </c>
      <c r="H170" s="12">
        <f>IF(A170="","",SUMIFS(Pedidos!$K$4:$K$203,Pedidos!$D$4:$D$203,A170,Pedidos!$L$4:$L$203,"&lt;&gt;Cancelado"))</f>
        <v/>
      </c>
    </row>
    <row r="171" spans="6:8">
      <c r="F171" s="18">
        <f>IF(A171="","",COUNTIF(Pedidos!$D$4:$D$203,A171))</f>
        <v/>
      </c>
      <c r="G171" s="12">
        <f>IF(A171="","",SUMIFS(Pedidos!$I$4:$I$203,Pedidos!$D$4:$D$203,A171,Pedidos!$L$4:$L$203,"&lt;&gt;Cancelado"))</f>
        <v/>
      </c>
      <c r="H171" s="12">
        <f>IF(A171="","",SUMIFS(Pedidos!$K$4:$K$203,Pedidos!$D$4:$D$203,A171,Pedidos!$L$4:$L$203,"&lt;&gt;Cancelado"))</f>
        <v/>
      </c>
    </row>
    <row r="172" spans="6:8">
      <c r="F172" s="18">
        <f>IF(A172="","",COUNTIF(Pedidos!$D$4:$D$203,A172))</f>
        <v/>
      </c>
      <c r="G172" s="12">
        <f>IF(A172="","",SUMIFS(Pedidos!$I$4:$I$203,Pedidos!$D$4:$D$203,A172,Pedidos!$L$4:$L$203,"&lt;&gt;Cancelado"))</f>
        <v/>
      </c>
      <c r="H172" s="12">
        <f>IF(A172="","",SUMIFS(Pedidos!$K$4:$K$203,Pedidos!$D$4:$D$203,A172,Pedidos!$L$4:$L$203,"&lt;&gt;Cancelado"))</f>
        <v/>
      </c>
    </row>
    <row r="173" spans="6:8">
      <c r="F173" s="18">
        <f>IF(A173="","",COUNTIF(Pedidos!$D$4:$D$203,A173))</f>
        <v/>
      </c>
      <c r="G173" s="12">
        <f>IF(A173="","",SUMIFS(Pedidos!$I$4:$I$203,Pedidos!$D$4:$D$203,A173,Pedidos!$L$4:$L$203,"&lt;&gt;Cancelado"))</f>
        <v/>
      </c>
      <c r="H173" s="12">
        <f>IF(A173="","",SUMIFS(Pedidos!$K$4:$K$203,Pedidos!$D$4:$D$203,A173,Pedidos!$L$4:$L$203,"&lt;&gt;Cancelado"))</f>
        <v/>
      </c>
    </row>
    <row r="174" spans="6:8">
      <c r="F174" s="18">
        <f>IF(A174="","",COUNTIF(Pedidos!$D$4:$D$203,A174))</f>
        <v/>
      </c>
      <c r="G174" s="12">
        <f>IF(A174="","",SUMIFS(Pedidos!$I$4:$I$203,Pedidos!$D$4:$D$203,A174,Pedidos!$L$4:$L$203,"&lt;&gt;Cancelado"))</f>
        <v/>
      </c>
      <c r="H174" s="12">
        <f>IF(A174="","",SUMIFS(Pedidos!$K$4:$K$203,Pedidos!$D$4:$D$203,A174,Pedidos!$L$4:$L$203,"&lt;&gt;Cancelado"))</f>
        <v/>
      </c>
    </row>
    <row r="175" spans="6:8">
      <c r="F175" s="18">
        <f>IF(A175="","",COUNTIF(Pedidos!$D$4:$D$203,A175))</f>
        <v/>
      </c>
      <c r="G175" s="12">
        <f>IF(A175="","",SUMIFS(Pedidos!$I$4:$I$203,Pedidos!$D$4:$D$203,A175,Pedidos!$L$4:$L$203,"&lt;&gt;Cancelado"))</f>
        <v/>
      </c>
      <c r="H175" s="12">
        <f>IF(A175="","",SUMIFS(Pedidos!$K$4:$K$203,Pedidos!$D$4:$D$203,A175,Pedidos!$L$4:$L$203,"&lt;&gt;Cancelado"))</f>
        <v/>
      </c>
    </row>
    <row r="176" spans="6:8">
      <c r="F176" s="18">
        <f>IF(A176="","",COUNTIF(Pedidos!$D$4:$D$203,A176))</f>
        <v/>
      </c>
      <c r="G176" s="12">
        <f>IF(A176="","",SUMIFS(Pedidos!$I$4:$I$203,Pedidos!$D$4:$D$203,A176,Pedidos!$L$4:$L$203,"&lt;&gt;Cancelado"))</f>
        <v/>
      </c>
      <c r="H176" s="12">
        <f>IF(A176="","",SUMIFS(Pedidos!$K$4:$K$203,Pedidos!$D$4:$D$203,A176,Pedidos!$L$4:$L$203,"&lt;&gt;Cancelado"))</f>
        <v/>
      </c>
    </row>
    <row r="177" spans="6:8">
      <c r="F177" s="18">
        <f>IF(A177="","",COUNTIF(Pedidos!$D$4:$D$203,A177))</f>
        <v/>
      </c>
      <c r="G177" s="12">
        <f>IF(A177="","",SUMIFS(Pedidos!$I$4:$I$203,Pedidos!$D$4:$D$203,A177,Pedidos!$L$4:$L$203,"&lt;&gt;Cancelado"))</f>
        <v/>
      </c>
      <c r="H177" s="12">
        <f>IF(A177="","",SUMIFS(Pedidos!$K$4:$K$203,Pedidos!$D$4:$D$203,A177,Pedidos!$L$4:$L$203,"&lt;&gt;Cancelado"))</f>
        <v/>
      </c>
    </row>
    <row r="178" spans="6:8">
      <c r="F178" s="18">
        <f>IF(A178="","",COUNTIF(Pedidos!$D$4:$D$203,A178))</f>
        <v/>
      </c>
      <c r="G178" s="12">
        <f>IF(A178="","",SUMIFS(Pedidos!$I$4:$I$203,Pedidos!$D$4:$D$203,A178,Pedidos!$L$4:$L$203,"&lt;&gt;Cancelado"))</f>
        <v/>
      </c>
      <c r="H178" s="12">
        <f>IF(A178="","",SUMIFS(Pedidos!$K$4:$K$203,Pedidos!$D$4:$D$203,A178,Pedidos!$L$4:$L$203,"&lt;&gt;Cancelado"))</f>
        <v/>
      </c>
    </row>
    <row r="179" spans="6:8">
      <c r="F179" s="18">
        <f>IF(A179="","",COUNTIF(Pedidos!$D$4:$D$203,A179))</f>
        <v/>
      </c>
      <c r="G179" s="12">
        <f>IF(A179="","",SUMIFS(Pedidos!$I$4:$I$203,Pedidos!$D$4:$D$203,A179,Pedidos!$L$4:$L$203,"&lt;&gt;Cancelado"))</f>
        <v/>
      </c>
      <c r="H179" s="12">
        <f>IF(A179="","",SUMIFS(Pedidos!$K$4:$K$203,Pedidos!$D$4:$D$203,A179,Pedidos!$L$4:$L$203,"&lt;&gt;Cancelado"))</f>
        <v/>
      </c>
    </row>
    <row r="180" spans="6:8">
      <c r="F180" s="18">
        <f>IF(A180="","",COUNTIF(Pedidos!$D$4:$D$203,A180))</f>
        <v/>
      </c>
      <c r="G180" s="12">
        <f>IF(A180="","",SUMIFS(Pedidos!$I$4:$I$203,Pedidos!$D$4:$D$203,A180,Pedidos!$L$4:$L$203,"&lt;&gt;Cancelado"))</f>
        <v/>
      </c>
      <c r="H180" s="12">
        <f>IF(A180="","",SUMIFS(Pedidos!$K$4:$K$203,Pedidos!$D$4:$D$203,A180,Pedidos!$L$4:$L$203,"&lt;&gt;Cancelado"))</f>
        <v/>
      </c>
    </row>
    <row r="181" spans="6:8">
      <c r="F181" s="18">
        <f>IF(A181="","",COUNTIF(Pedidos!$D$4:$D$203,A181))</f>
        <v/>
      </c>
      <c r="G181" s="12">
        <f>IF(A181="","",SUMIFS(Pedidos!$I$4:$I$203,Pedidos!$D$4:$D$203,A181,Pedidos!$L$4:$L$203,"&lt;&gt;Cancelado"))</f>
        <v/>
      </c>
      <c r="H181" s="12">
        <f>IF(A181="","",SUMIFS(Pedidos!$K$4:$K$203,Pedidos!$D$4:$D$203,A181,Pedidos!$L$4:$L$203,"&lt;&gt;Cancelado"))</f>
        <v/>
      </c>
    </row>
    <row r="182" spans="6:8">
      <c r="F182" s="18">
        <f>IF(A182="","",COUNTIF(Pedidos!$D$4:$D$203,A182))</f>
        <v/>
      </c>
      <c r="G182" s="12">
        <f>IF(A182="","",SUMIFS(Pedidos!$I$4:$I$203,Pedidos!$D$4:$D$203,A182,Pedidos!$L$4:$L$203,"&lt;&gt;Cancelado"))</f>
        <v/>
      </c>
      <c r="H182" s="12">
        <f>IF(A182="","",SUMIFS(Pedidos!$K$4:$K$203,Pedidos!$D$4:$D$203,A182,Pedidos!$L$4:$L$203,"&lt;&gt;Cancelado"))</f>
        <v/>
      </c>
    </row>
    <row r="183" spans="6:8">
      <c r="F183" s="18">
        <f>IF(A183="","",COUNTIF(Pedidos!$D$4:$D$203,A183))</f>
        <v/>
      </c>
      <c r="G183" s="12">
        <f>IF(A183="","",SUMIFS(Pedidos!$I$4:$I$203,Pedidos!$D$4:$D$203,A183,Pedidos!$L$4:$L$203,"&lt;&gt;Cancelado"))</f>
        <v/>
      </c>
      <c r="H183" s="12">
        <f>IF(A183="","",SUMIFS(Pedidos!$K$4:$K$203,Pedidos!$D$4:$D$203,A183,Pedidos!$L$4:$L$203,"&lt;&gt;Cancelado"))</f>
        <v/>
      </c>
    </row>
    <row r="184" spans="6:8">
      <c r="F184" s="18">
        <f>IF(A184="","",COUNTIF(Pedidos!$D$4:$D$203,A184))</f>
        <v/>
      </c>
      <c r="G184" s="12">
        <f>IF(A184="","",SUMIFS(Pedidos!$I$4:$I$203,Pedidos!$D$4:$D$203,A184,Pedidos!$L$4:$L$203,"&lt;&gt;Cancelado"))</f>
        <v/>
      </c>
      <c r="H184" s="12">
        <f>IF(A184="","",SUMIFS(Pedidos!$K$4:$K$203,Pedidos!$D$4:$D$203,A184,Pedidos!$L$4:$L$203,"&lt;&gt;Cancelado"))</f>
        <v/>
      </c>
    </row>
    <row r="185" spans="6:8">
      <c r="F185" s="18">
        <f>IF(A185="","",COUNTIF(Pedidos!$D$4:$D$203,A185))</f>
        <v/>
      </c>
      <c r="G185" s="12">
        <f>IF(A185="","",SUMIFS(Pedidos!$I$4:$I$203,Pedidos!$D$4:$D$203,A185,Pedidos!$L$4:$L$203,"&lt;&gt;Cancelado"))</f>
        <v/>
      </c>
      <c r="H185" s="12">
        <f>IF(A185="","",SUMIFS(Pedidos!$K$4:$K$203,Pedidos!$D$4:$D$203,A185,Pedidos!$L$4:$L$203,"&lt;&gt;Cancelado"))</f>
        <v/>
      </c>
    </row>
    <row r="186" spans="6:8">
      <c r="F186" s="18">
        <f>IF(A186="","",COUNTIF(Pedidos!$D$4:$D$203,A186))</f>
        <v/>
      </c>
      <c r="G186" s="12">
        <f>IF(A186="","",SUMIFS(Pedidos!$I$4:$I$203,Pedidos!$D$4:$D$203,A186,Pedidos!$L$4:$L$203,"&lt;&gt;Cancelado"))</f>
        <v/>
      </c>
      <c r="H186" s="12">
        <f>IF(A186="","",SUMIFS(Pedidos!$K$4:$K$203,Pedidos!$D$4:$D$203,A186,Pedidos!$L$4:$L$203,"&lt;&gt;Cancelado"))</f>
        <v/>
      </c>
    </row>
    <row r="187" spans="6:8">
      <c r="F187" s="18">
        <f>IF(A187="","",COUNTIF(Pedidos!$D$4:$D$203,A187))</f>
        <v/>
      </c>
      <c r="G187" s="12">
        <f>IF(A187="","",SUMIFS(Pedidos!$I$4:$I$203,Pedidos!$D$4:$D$203,A187,Pedidos!$L$4:$L$203,"&lt;&gt;Cancelado"))</f>
        <v/>
      </c>
      <c r="H187" s="12">
        <f>IF(A187="","",SUMIFS(Pedidos!$K$4:$K$203,Pedidos!$D$4:$D$203,A187,Pedidos!$L$4:$L$203,"&lt;&gt;Cancelado"))</f>
        <v/>
      </c>
    </row>
    <row r="188" spans="6:8">
      <c r="F188" s="18">
        <f>IF(A188="","",COUNTIF(Pedidos!$D$4:$D$203,A188))</f>
        <v/>
      </c>
      <c r="G188" s="12">
        <f>IF(A188="","",SUMIFS(Pedidos!$I$4:$I$203,Pedidos!$D$4:$D$203,A188,Pedidos!$L$4:$L$203,"&lt;&gt;Cancelado"))</f>
        <v/>
      </c>
      <c r="H188" s="12">
        <f>IF(A188="","",SUMIFS(Pedidos!$K$4:$K$203,Pedidos!$D$4:$D$203,A188,Pedidos!$L$4:$L$203,"&lt;&gt;Cancelado"))</f>
        <v/>
      </c>
    </row>
    <row r="189" spans="6:8">
      <c r="F189" s="18">
        <f>IF(A189="","",COUNTIF(Pedidos!$D$4:$D$203,A189))</f>
        <v/>
      </c>
      <c r="G189" s="12">
        <f>IF(A189="","",SUMIFS(Pedidos!$I$4:$I$203,Pedidos!$D$4:$D$203,A189,Pedidos!$L$4:$L$203,"&lt;&gt;Cancelado"))</f>
        <v/>
      </c>
      <c r="H189" s="12">
        <f>IF(A189="","",SUMIFS(Pedidos!$K$4:$K$203,Pedidos!$D$4:$D$203,A189,Pedidos!$L$4:$L$203,"&lt;&gt;Cancelado"))</f>
        <v/>
      </c>
    </row>
    <row r="190" spans="6:8">
      <c r="F190" s="18">
        <f>IF(A190="","",COUNTIF(Pedidos!$D$4:$D$203,A190))</f>
        <v/>
      </c>
      <c r="G190" s="12">
        <f>IF(A190="","",SUMIFS(Pedidos!$I$4:$I$203,Pedidos!$D$4:$D$203,A190,Pedidos!$L$4:$L$203,"&lt;&gt;Cancelado"))</f>
        <v/>
      </c>
      <c r="H190" s="12">
        <f>IF(A190="","",SUMIFS(Pedidos!$K$4:$K$203,Pedidos!$D$4:$D$203,A190,Pedidos!$L$4:$L$203,"&lt;&gt;Cancelado"))</f>
        <v/>
      </c>
    </row>
    <row r="191" spans="6:8">
      <c r="F191" s="18">
        <f>IF(A191="","",COUNTIF(Pedidos!$D$4:$D$203,A191))</f>
        <v/>
      </c>
      <c r="G191" s="12">
        <f>IF(A191="","",SUMIFS(Pedidos!$I$4:$I$203,Pedidos!$D$4:$D$203,A191,Pedidos!$L$4:$L$203,"&lt;&gt;Cancelado"))</f>
        <v/>
      </c>
      <c r="H191" s="12">
        <f>IF(A191="","",SUMIFS(Pedidos!$K$4:$K$203,Pedidos!$D$4:$D$203,A191,Pedidos!$L$4:$L$203,"&lt;&gt;Cancelado"))</f>
        <v/>
      </c>
    </row>
    <row r="192" spans="6:8">
      <c r="F192" s="18">
        <f>IF(A192="","",COUNTIF(Pedidos!$D$4:$D$203,A192))</f>
        <v/>
      </c>
      <c r="G192" s="12">
        <f>IF(A192="","",SUMIFS(Pedidos!$I$4:$I$203,Pedidos!$D$4:$D$203,A192,Pedidos!$L$4:$L$203,"&lt;&gt;Cancelado"))</f>
        <v/>
      </c>
      <c r="H192" s="12">
        <f>IF(A192="","",SUMIFS(Pedidos!$K$4:$K$203,Pedidos!$D$4:$D$203,A192,Pedidos!$L$4:$L$203,"&lt;&gt;Cancelado"))</f>
        <v/>
      </c>
    </row>
    <row r="193" spans="6:8">
      <c r="F193" s="18">
        <f>IF(A193="","",COUNTIF(Pedidos!$D$4:$D$203,A193))</f>
        <v/>
      </c>
      <c r="G193" s="12">
        <f>IF(A193="","",SUMIFS(Pedidos!$I$4:$I$203,Pedidos!$D$4:$D$203,A193,Pedidos!$L$4:$L$203,"&lt;&gt;Cancelado"))</f>
        <v/>
      </c>
      <c r="H193" s="12">
        <f>IF(A193="","",SUMIFS(Pedidos!$K$4:$K$203,Pedidos!$D$4:$D$203,A193,Pedidos!$L$4:$L$203,"&lt;&gt;Cancelado"))</f>
        <v/>
      </c>
    </row>
    <row r="194" spans="6:8">
      <c r="F194" s="18">
        <f>IF(A194="","",COUNTIF(Pedidos!$D$4:$D$203,A194))</f>
        <v/>
      </c>
      <c r="G194" s="12">
        <f>IF(A194="","",SUMIFS(Pedidos!$I$4:$I$203,Pedidos!$D$4:$D$203,A194,Pedidos!$L$4:$L$203,"&lt;&gt;Cancelado"))</f>
        <v/>
      </c>
      <c r="H194" s="12">
        <f>IF(A194="","",SUMIFS(Pedidos!$K$4:$K$203,Pedidos!$D$4:$D$203,A194,Pedidos!$L$4:$L$203,"&lt;&gt;Cancelado"))</f>
        <v/>
      </c>
    </row>
    <row r="195" spans="6:8">
      <c r="F195" s="18">
        <f>IF(A195="","",COUNTIF(Pedidos!$D$4:$D$203,A195))</f>
        <v/>
      </c>
      <c r="G195" s="12">
        <f>IF(A195="","",SUMIFS(Pedidos!$I$4:$I$203,Pedidos!$D$4:$D$203,A195,Pedidos!$L$4:$L$203,"&lt;&gt;Cancelado"))</f>
        <v/>
      </c>
      <c r="H195" s="12">
        <f>IF(A195="","",SUMIFS(Pedidos!$K$4:$K$203,Pedidos!$D$4:$D$203,A195,Pedidos!$L$4:$L$203,"&lt;&gt;Cancelado"))</f>
        <v/>
      </c>
    </row>
    <row r="196" spans="6:8">
      <c r="F196" s="18">
        <f>IF(A196="","",COUNTIF(Pedidos!$D$4:$D$203,A196))</f>
        <v/>
      </c>
      <c r="G196" s="12">
        <f>IF(A196="","",SUMIFS(Pedidos!$I$4:$I$203,Pedidos!$D$4:$D$203,A196,Pedidos!$L$4:$L$203,"&lt;&gt;Cancelado"))</f>
        <v/>
      </c>
      <c r="H196" s="12">
        <f>IF(A196="","",SUMIFS(Pedidos!$K$4:$K$203,Pedidos!$D$4:$D$203,A196,Pedidos!$L$4:$L$203,"&lt;&gt;Cancelado"))</f>
        <v/>
      </c>
    </row>
    <row r="197" spans="6:8">
      <c r="F197" s="18">
        <f>IF(A197="","",COUNTIF(Pedidos!$D$4:$D$203,A197))</f>
        <v/>
      </c>
      <c r="G197" s="12">
        <f>IF(A197="","",SUMIFS(Pedidos!$I$4:$I$203,Pedidos!$D$4:$D$203,A197,Pedidos!$L$4:$L$203,"&lt;&gt;Cancelado"))</f>
        <v/>
      </c>
      <c r="H197" s="12">
        <f>IF(A197="","",SUMIFS(Pedidos!$K$4:$K$203,Pedidos!$D$4:$D$203,A197,Pedidos!$L$4:$L$203,"&lt;&gt;Cancelado"))</f>
        <v/>
      </c>
    </row>
    <row r="198" spans="6:8">
      <c r="F198" s="18">
        <f>IF(A198="","",COUNTIF(Pedidos!$D$4:$D$203,A198))</f>
        <v/>
      </c>
      <c r="G198" s="12">
        <f>IF(A198="","",SUMIFS(Pedidos!$I$4:$I$203,Pedidos!$D$4:$D$203,A198,Pedidos!$L$4:$L$203,"&lt;&gt;Cancelado"))</f>
        <v/>
      </c>
      <c r="H198" s="12">
        <f>IF(A198="","",SUMIFS(Pedidos!$K$4:$K$203,Pedidos!$D$4:$D$203,A198,Pedidos!$L$4:$L$203,"&lt;&gt;Cancelado"))</f>
        <v/>
      </c>
    </row>
    <row r="199" spans="6:8">
      <c r="F199" s="18">
        <f>IF(A199="","",COUNTIF(Pedidos!$D$4:$D$203,A199))</f>
        <v/>
      </c>
      <c r="G199" s="12">
        <f>IF(A199="","",SUMIFS(Pedidos!$I$4:$I$203,Pedidos!$D$4:$D$203,A199,Pedidos!$L$4:$L$203,"&lt;&gt;Cancelado"))</f>
        <v/>
      </c>
      <c r="H199" s="12">
        <f>IF(A199="","",SUMIFS(Pedidos!$K$4:$K$203,Pedidos!$D$4:$D$203,A199,Pedidos!$L$4:$L$203,"&lt;&gt;Cancelado"))</f>
        <v/>
      </c>
    </row>
    <row r="200" spans="6:8">
      <c r="F200" s="18">
        <f>IF(A200="","",COUNTIF(Pedidos!$D$4:$D$203,A200))</f>
        <v/>
      </c>
      <c r="G200" s="12">
        <f>IF(A200="","",SUMIFS(Pedidos!$I$4:$I$203,Pedidos!$D$4:$D$203,A200,Pedidos!$L$4:$L$203,"&lt;&gt;Cancelado"))</f>
        <v/>
      </c>
      <c r="H200" s="12">
        <f>IF(A200="","",SUMIFS(Pedidos!$K$4:$K$203,Pedidos!$D$4:$D$203,A200,Pedidos!$L$4:$L$203,"&lt;&gt;Cancelado"))</f>
        <v/>
      </c>
    </row>
    <row r="201" spans="6:8">
      <c r="F201" s="18">
        <f>IF(A201="","",COUNTIF(Pedidos!$D$4:$D$203,A201))</f>
        <v/>
      </c>
      <c r="G201" s="12">
        <f>IF(A201="","",SUMIFS(Pedidos!$I$4:$I$203,Pedidos!$D$4:$D$203,A201,Pedidos!$L$4:$L$203,"&lt;&gt;Cancelado"))</f>
        <v/>
      </c>
      <c r="H201" s="12">
        <f>IF(A201="","",SUMIFS(Pedidos!$K$4:$K$203,Pedidos!$D$4:$D$203,A201,Pedidos!$L$4:$L$203,"&lt;&gt;Cancelado"))</f>
        <v/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2"/>
  <sheetViews>
    <sheetView showGridLines="0" workbookViewId="0"/>
  </sheetViews>
  <sheetFormatPr defaultRowHeight="15"/>
  <cols>
    <col min="1" max="1" width="30.7109375" customWidth="1"/>
    <col min="2" max="4" width="16.7109375" customWidth="1"/>
    <col min="5" max="5" width="14.7109375" customWidth="1"/>
  </cols>
  <sheetData>
    <row r="1" spans="1:5">
      <c r="A1" s="1" t="s">
        <v>48</v>
      </c>
    </row>
    <row r="2" spans="1:5">
      <c r="A2" s="2" t="s">
        <v>49</v>
      </c>
    </row>
    <row r="3" spans="1:5">
      <c r="A3" s="3" t="s">
        <v>50</v>
      </c>
      <c r="B3" s="19" t="s">
        <v>51</v>
      </c>
    </row>
    <row r="5" spans="1:5" ht="34" customHeight="1">
      <c r="A5" s="17" t="s">
        <v>52</v>
      </c>
      <c r="B5" s="17" t="s">
        <v>53</v>
      </c>
      <c r="C5" s="17" t="s">
        <v>54</v>
      </c>
      <c r="D5" s="17" t="s">
        <v>55</v>
      </c>
      <c r="E5" s="16" t="s">
        <v>56</v>
      </c>
    </row>
    <row r="6" spans="1:5">
      <c r="A6" s="19" t="s">
        <v>57</v>
      </c>
      <c r="B6" s="19">
        <v>1000</v>
      </c>
      <c r="C6" s="20">
        <v>9.5</v>
      </c>
      <c r="D6" s="19">
        <v>100</v>
      </c>
      <c r="E6" s="12">
        <f>IF(OR(B6="",B6=0,C6="",D6=""),"",C6/B6*D6)</f>
        <v>0.95</v>
      </c>
    </row>
    <row r="7" spans="1:5">
      <c r="A7" s="19" t="s">
        <v>58</v>
      </c>
      <c r="B7" s="19">
        <v>1000</v>
      </c>
      <c r="C7" s="20">
        <v>1.4</v>
      </c>
      <c r="D7" s="19">
        <v>200</v>
      </c>
      <c r="E7" s="12">
        <f>IF(OR(B7="",B7=0,C7="",D7=""),"",C7/B7*D7)</f>
        <v>0.27999999999999997</v>
      </c>
    </row>
    <row r="8" spans="1:5">
      <c r="A8" s="19" t="s">
        <v>59</v>
      </c>
      <c r="B8" s="19">
        <v>1000</v>
      </c>
      <c r="C8" s="20">
        <v>2.8</v>
      </c>
      <c r="D8" s="19">
        <v>300</v>
      </c>
      <c r="E8" s="12">
        <f>IF(OR(B8="",B8=0,C8="",D8=""),"",C8/B8*D8)</f>
        <v>0.84</v>
      </c>
    </row>
    <row r="9" spans="1:5">
      <c r="A9" s="19" t="s">
        <v>60</v>
      </c>
      <c r="B9" s="19">
        <v>1000</v>
      </c>
      <c r="C9" s="20">
        <v>8</v>
      </c>
      <c r="D9" s="19">
        <v>100</v>
      </c>
      <c r="E9" s="12">
        <f>IF(OR(B9="",B9=0,C9="",D9=""),"",C9/B9*D9)</f>
        <v>0.8</v>
      </c>
    </row>
    <row r="10" spans="1:5">
      <c r="A10" s="19" t="s">
        <v>61</v>
      </c>
      <c r="B10" s="19">
        <v>1</v>
      </c>
      <c r="C10" s="20">
        <v>0.05</v>
      </c>
      <c r="D10" s="19">
        <v>2</v>
      </c>
      <c r="E10" s="12">
        <f>IF(OR(B10="",B10=0,C10="",D10=""),"",C10/B10*D10)</f>
        <v>0.1</v>
      </c>
    </row>
    <row r="11" spans="1:5">
      <c r="A11" s="19" t="s">
        <v>62</v>
      </c>
      <c r="B11" s="19">
        <v>1000</v>
      </c>
      <c r="C11" s="20">
        <v>2.1</v>
      </c>
      <c r="D11" s="19">
        <v>100</v>
      </c>
      <c r="E11" s="12">
        <f>IF(OR(B11="",B11=0,C11="",D11=""),"",C11/B11*D11)</f>
        <v>0.21000000000000002</v>
      </c>
    </row>
    <row r="12" spans="1:5">
      <c r="A12" s="19"/>
      <c r="B12" s="19"/>
      <c r="C12" s="20"/>
      <c r="D12" s="19"/>
      <c r="E12" s="12">
        <f>IF(OR(B12="",B12=0,C12="",D12=""),"",C12/B12*D12)</f>
        <v/>
      </c>
    </row>
    <row r="13" spans="1:5">
      <c r="A13" s="19"/>
      <c r="B13" s="19"/>
      <c r="C13" s="20"/>
      <c r="D13" s="19"/>
      <c r="E13" s="12">
        <f>IF(OR(B13="",B13=0,C13="",D13=""),"",C13/B13*D13)</f>
        <v/>
      </c>
    </row>
    <row r="14" spans="1:5">
      <c r="A14" s="19"/>
      <c r="B14" s="19"/>
      <c r="C14" s="20"/>
      <c r="D14" s="19"/>
      <c r="E14" s="12">
        <f>IF(OR(B14="",B14=0,C14="",D14=""),"",C14/B14*D14)</f>
        <v/>
      </c>
    </row>
    <row r="15" spans="1:5">
      <c r="A15" s="19"/>
      <c r="B15" s="19"/>
      <c r="C15" s="20"/>
      <c r="D15" s="19"/>
      <c r="E15" s="12">
        <f>IF(OR(B15="",B15=0,C15="",D15=""),"",C15/B15*D15)</f>
        <v/>
      </c>
    </row>
    <row r="16" spans="1:5">
      <c r="A16" s="19"/>
      <c r="B16" s="19"/>
      <c r="C16" s="20"/>
      <c r="D16" s="19"/>
      <c r="E16" s="12">
        <f>IF(OR(B16="",B16=0,C16="",D16=""),"",C16/B16*D16)</f>
        <v/>
      </c>
    </row>
    <row r="17" spans="1:5">
      <c r="A17" s="19"/>
      <c r="B17" s="19"/>
      <c r="C17" s="20"/>
      <c r="D17" s="19"/>
      <c r="E17" s="12">
        <f>IF(OR(B17="",B17=0,C17="",D17=""),"",C17/B17*D17)</f>
        <v/>
      </c>
    </row>
    <row r="18" spans="1:5">
      <c r="A18" s="19"/>
      <c r="B18" s="19"/>
      <c r="C18" s="20"/>
      <c r="D18" s="19"/>
      <c r="E18" s="12">
        <f>IF(OR(B18="",B18=0,C18="",D18=""),"",C18/B18*D18)</f>
        <v/>
      </c>
    </row>
    <row r="19" spans="1:5">
      <c r="A19" s="19"/>
      <c r="B19" s="19"/>
      <c r="C19" s="20"/>
      <c r="D19" s="19"/>
      <c r="E19" s="12">
        <f>IF(OR(B19="",B19=0,C19="",D19=""),"",C19/B19*D19)</f>
        <v/>
      </c>
    </row>
    <row r="20" spans="1:5">
      <c r="A20" s="19"/>
      <c r="B20" s="19"/>
      <c r="C20" s="20"/>
      <c r="D20" s="19"/>
      <c r="E20" s="12">
        <f>IF(OR(B20="",B20=0,C20="",D20=""),"",C20/B20*D20)</f>
        <v/>
      </c>
    </row>
    <row r="21" spans="1:5">
      <c r="A21" s="21" t="s">
        <v>63</v>
      </c>
    </row>
    <row r="23" spans="1:5">
      <c r="A23" s="3" t="s">
        <v>64</v>
      </c>
      <c r="D23" s="3" t="s">
        <v>71</v>
      </c>
    </row>
    <row r="24" spans="1:5">
      <c r="A24" t="s">
        <v>65</v>
      </c>
      <c r="B24" s="22">
        <v>0.05</v>
      </c>
      <c r="D24" t="s">
        <v>72</v>
      </c>
      <c r="E24" s="12">
        <f>SUM(E6:E20)</f>
        <v>3.18</v>
      </c>
    </row>
    <row r="25" spans="1:5">
      <c r="A25" t="s">
        <v>66</v>
      </c>
      <c r="B25" s="19">
        <v>3</v>
      </c>
      <c r="D25" t="s">
        <v>73</v>
      </c>
      <c r="E25" s="12">
        <f>E24*B24</f>
        <v>0.15900000000000003</v>
      </c>
    </row>
    <row r="26" spans="1:5">
      <c r="A26" t="s">
        <v>67</v>
      </c>
      <c r="B26" s="20">
        <v>3</v>
      </c>
      <c r="D26" t="s">
        <v>74</v>
      </c>
      <c r="E26" s="12">
        <f>B25*B26</f>
        <v>9</v>
      </c>
    </row>
    <row r="27" spans="1:5">
      <c r="A27" t="s">
        <v>68</v>
      </c>
      <c r="B27" s="20">
        <v>0</v>
      </c>
      <c r="D27" t="s">
        <v>75</v>
      </c>
      <c r="E27" s="12">
        <f>B27+B28</f>
        <v>0</v>
      </c>
    </row>
    <row r="28" spans="1:5">
      <c r="A28" t="s">
        <v>69</v>
      </c>
      <c r="B28" s="20">
        <v>0</v>
      </c>
      <c r="D28" t="s">
        <v>76</v>
      </c>
      <c r="E28" s="23">
        <f>E24+E25+E26+E27</f>
        <v>12.339</v>
      </c>
    </row>
    <row r="29" spans="1:5">
      <c r="A29" t="s">
        <v>70</v>
      </c>
      <c r="B29" s="22">
        <v>0.3</v>
      </c>
      <c r="D29" t="s">
        <v>77</v>
      </c>
      <c r="E29" s="12">
        <f>E28*B29</f>
        <v>3.7016999999999998</v>
      </c>
    </row>
    <row r="30" spans="1:5">
      <c r="A30" t="s">
        <v>25</v>
      </c>
      <c r="B30" s="19">
        <v>12</v>
      </c>
    </row>
    <row r="31" spans="1:5" ht="26" customHeight="1">
      <c r="D31" s="3" t="s">
        <v>78</v>
      </c>
      <c r="E31" s="24">
        <f>E28+E29</f>
        <v>16.0407</v>
      </c>
    </row>
    <row r="32" spans="1:5">
      <c r="D32" s="3" t="s">
        <v>79</v>
      </c>
      <c r="E32" s="23">
        <f>IF(B30&gt;0,E31/B30,"")</f>
        <v>1.3367250000000002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B12"/>
  <sheetViews>
    <sheetView showGridLines="0" workbookViewId="0"/>
  </sheetViews>
  <sheetFormatPr defaultRowHeight="15"/>
  <cols>
    <col min="1" max="1" width="4.7109375" customWidth="1"/>
    <col min="2" max="2" width="90.7109375" customWidth="1"/>
  </cols>
  <sheetData>
    <row r="2" spans="2:2">
      <c r="B2" s="1" t="s">
        <v>80</v>
      </c>
    </row>
    <row r="3" spans="2:2">
      <c r="B3" s="4" t="s">
        <v>81</v>
      </c>
    </row>
    <row r="5" spans="2:2">
      <c r="B5" s="4" t="s">
        <v>82</v>
      </c>
    </row>
    <row r="6" spans="2:2">
      <c r="B6" s="4" t="s">
        <v>83</v>
      </c>
    </row>
    <row r="7" spans="2:2">
      <c r="B7" s="4" t="s">
        <v>84</v>
      </c>
    </row>
    <row r="8" spans="2:2">
      <c r="B8" s="4" t="s">
        <v>85</v>
      </c>
    </row>
    <row r="10" spans="2:2">
      <c r="B10" s="3" t="s">
        <v>86</v>
      </c>
    </row>
    <row r="12" spans="2:2">
      <c r="B12" s="9" t="s">
        <v>87</v>
      </c>
    </row>
  </sheetData>
  <hyperlinks>
    <hyperlink ref="B1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Cómo usarla</vt:lpstr>
      <vt:lpstr>Pedidos</vt:lpstr>
      <vt:lpstr>Clientas</vt:lpstr>
      <vt:lpstr>Precios</vt:lpstr>
      <vt:lpstr>Pasa a Miga</vt:lpstr>
    </vt:vector>
  </TitlesOfParts>
  <Company>Miga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de pedidos para reposteras</dc:title>
  <dc:creator>Miga</dc:creator>
  <cp:lastModifiedBy>Miga</cp:lastModifiedBy>
  <dcterms:created xsi:type="dcterms:W3CDTF">2026-10-04T22:43:49Z</dcterms:created>
  <dcterms:modified xsi:type="dcterms:W3CDTF">2026-10-04T22:43:49Z</dcterms:modified>
</cp:coreProperties>
</file>